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x" ContentType="application/vnd.openxmlformats-officedocument.wordprocessingml.document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001"/>
  <workbookPr/>
  <mc:AlternateContent xmlns:mc="http://schemas.openxmlformats.org/markup-compatibility/2006">
    <mc:Choice Requires="x15">
      <x15ac:absPath xmlns:x15ac="http://schemas.microsoft.com/office/spreadsheetml/2010/11/ac" url="Z:\201_ОТДЕЛ ЗАКУПОК_II\2026\_202_ЕП_СМП_Тех. обслуж. видеосерверов (567 000)\202_Заявка в КЦТ_МСЭД (567 000)\4_202_Обосн. НМЦД (567 000)\"/>
    </mc:Choice>
  </mc:AlternateContent>
  <xr:revisionPtr revIDLastSave="0" documentId="13_ncr:1_{EB51C51D-1C64-4CA4-99BF-68F40757DF42}" xr6:coauthVersionLast="38" xr6:coauthVersionMax="38" xr10:uidLastSave="{00000000-0000-0000-0000-000000000000}"/>
  <bookViews>
    <workbookView xWindow="780" yWindow="780" windowWidth="27525" windowHeight="14670" xr2:uid="{00000000-000D-0000-FFFF-FFFF00000000}"/>
  </bookViews>
  <sheets>
    <sheet name="Расчет НМЦД" sheetId="2" r:id="rId1"/>
  </sheets>
  <definedNames>
    <definedName name="_GoBack" localSheetId="0">'Расчет НМЦД'!#REF!</definedName>
  </definedNames>
  <calcPr calcId="179021"/>
  <fileRecoveryPr autoRecover="0"/>
</workbook>
</file>

<file path=xl/calcChain.xml><?xml version="1.0" encoding="utf-8"?>
<calcChain xmlns="http://schemas.openxmlformats.org/spreadsheetml/2006/main">
  <c r="F16" i="2" l="1"/>
  <c r="L10" i="2"/>
  <c r="M10" i="2" s="1"/>
  <c r="N10" i="2" s="1"/>
  <c r="O10" i="2" s="1"/>
  <c r="L11" i="2"/>
  <c r="M11" i="2" s="1"/>
  <c r="N11" i="2" s="1"/>
  <c r="O11" i="2" s="1"/>
  <c r="L12" i="2"/>
  <c r="M12" i="2" s="1"/>
  <c r="N12" i="2" s="1"/>
  <c r="O12" i="2" s="1"/>
  <c r="L13" i="2"/>
  <c r="M13" i="2" s="1"/>
  <c r="N13" i="2" s="1"/>
  <c r="O13" i="2" s="1"/>
  <c r="L14" i="2"/>
  <c r="M14" i="2" s="1"/>
  <c r="N14" i="2" s="1"/>
  <c r="O14" i="2" s="1"/>
  <c r="L15" i="2"/>
  <c r="M15" i="2" s="1"/>
  <c r="N15" i="2" s="1"/>
  <c r="O15" i="2" s="1"/>
  <c r="J10" i="2"/>
  <c r="J11" i="2"/>
  <c r="J12" i="2"/>
  <c r="J13" i="2"/>
  <c r="J14" i="2"/>
  <c r="J15" i="2"/>
  <c r="I10" i="2"/>
  <c r="I11" i="2"/>
  <c r="I12" i="2"/>
  <c r="I13" i="2"/>
  <c r="I14" i="2"/>
  <c r="I15" i="2"/>
  <c r="H16" i="2"/>
  <c r="G16" i="2"/>
  <c r="K13" i="2" l="1"/>
  <c r="K12" i="2"/>
  <c r="K11" i="2"/>
  <c r="K15" i="2"/>
  <c r="K14" i="2"/>
  <c r="K10" i="2"/>
  <c r="L9" i="2"/>
  <c r="M9" i="2" s="1"/>
  <c r="N9" i="2" s="1"/>
  <c r="O9" i="2" s="1"/>
  <c r="J9" i="2"/>
  <c r="I9" i="2"/>
  <c r="O16" i="2" l="1"/>
  <c r="K9" i="2"/>
</calcChain>
</file>

<file path=xl/sharedStrings.xml><?xml version="1.0" encoding="utf-8"?>
<sst xmlns="http://schemas.openxmlformats.org/spreadsheetml/2006/main" count="48" uniqueCount="41">
  <si>
    <t>№</t>
  </si>
  <si>
    <t>Ед. изм</t>
  </si>
  <si>
    <t>Кол-во</t>
  </si>
  <si>
    <t xml:space="preserve">Средняя арифметическая цена за единицу     &lt;ц&gt; </t>
  </si>
  <si>
    <t>Среднее квадратичное отклонение</t>
  </si>
  <si>
    <t>Цена за единицу изм. (руб.)</t>
  </si>
  <si>
    <t>Цена за единицу изм. с округлением (вниз) до сотых долей после запятой (руб.)</t>
  </si>
  <si>
    <r>
      <t xml:space="preserve">коэффициент вариации цен V (%)           </t>
    </r>
    <r>
      <rPr>
        <i/>
        <sz val="10"/>
        <color indexed="8"/>
        <rFont val="Times New Roman"/>
        <family val="1"/>
        <charset val="204"/>
      </rPr>
      <t xml:space="preserve">         (</t>
    </r>
    <r>
      <rPr>
        <b/>
        <i/>
        <sz val="10"/>
        <color indexed="8"/>
        <rFont val="Times New Roman"/>
        <family val="1"/>
        <charset val="204"/>
      </rPr>
      <t>не должен превышать 33%</t>
    </r>
    <r>
      <rPr>
        <i/>
        <sz val="10"/>
        <color indexed="8"/>
        <rFont val="Times New Roman"/>
        <family val="1"/>
        <charset val="204"/>
      </rPr>
      <t>)</t>
    </r>
  </si>
  <si>
    <t xml:space="preserve">Коммерческие предложения (руб.)
</t>
  </si>
  <si>
    <t xml:space="preserve">КП  №2 </t>
  </si>
  <si>
    <t xml:space="preserve">КП №1 </t>
  </si>
  <si>
    <t>КП  №3</t>
  </si>
  <si>
    <r>
      <t>Расчет Н(М)ЦД по формуле</t>
    </r>
    <r>
      <rPr>
        <sz val="10"/>
        <color indexed="8"/>
        <rFont val="Times New Roman"/>
        <family val="1"/>
        <charset val="204"/>
      </rPr>
      <t xml:space="preserve">                             v - количество (объем) закупаемого товара (работы, услуги);
n - количество значений, используемых в расчете;
i - номер источника ценовой информации;
     - цена единицы</t>
    </r>
  </si>
  <si>
    <t>Н(М)ЦД, ЦДЕП, определяемая методом сопоставимых рыночных цен (анализа рынка)*</t>
  </si>
  <si>
    <t>Н(М)ЦД, ЦДЕП договора с учетом округления цены за единицу (руб.)</t>
  </si>
  <si>
    <t>Однородность совокупности значений выявленных цен, используемых в расчете Н(М)ЦД, ЦДЕП</t>
  </si>
  <si>
    <t>ОБОСНОВАНИЕ ЦЕНЫ</t>
  </si>
  <si>
    <t>Формирование начальной (максимальной) цены договора</t>
  </si>
  <si>
    <t xml:space="preserve"> Расчет начальной (максимальной) цены договора произведен на основании метода сопоставимых рыночных цен (анализа рынка):</t>
  </si>
  <si>
    <t>Используемый способ определения поставщика (подрядчика, исполнителя)</t>
  </si>
  <si>
    <t>В целях соблюдения требований Федерального закона от 18.07.2011 № 223-ФЗ "О закупках товаров, работ, услуг отдельными видами юридических лиц" и Положения о закупке МАУК "Парки Красногорска" Заказчиком определен метод сопоставления рыночных цен (анализ рынка).</t>
  </si>
  <si>
    <t>ИТОГО :</t>
  </si>
  <si>
    <t>Ю.А. Салий</t>
  </si>
  <si>
    <t xml:space="preserve">                 </t>
  </si>
  <si>
    <t xml:space="preserve">Заведующий отделом закупок МАУК "Парки Красногорска"
</t>
  </si>
  <si>
    <t xml:space="preserve">Согласно полученным коммерческим предложениям, выбрано предложение с наименьшей ценой с целью экономии бюджетных средств.        </t>
  </si>
  <si>
    <t>Городской парк</t>
  </si>
  <si>
    <t>Набережная реки Синичка</t>
  </si>
  <si>
    <t>Опалиховский лесопарк</t>
  </si>
  <si>
    <t>Набережная Москвы-реки в мкр. Павшинская пойма (1 очередь)</t>
  </si>
  <si>
    <t xml:space="preserve"> Набережная Москвы-реки в мкр. Павшинская пойма (2 очередь)</t>
  </si>
  <si>
    <t>Месяц</t>
  </si>
  <si>
    <t>Наименование объекта</t>
  </si>
  <si>
    <t>Парк "Липовая роща" и "Живописная бухта"</t>
  </si>
  <si>
    <t>Директор МАУК  "Парки Красногорска"</t>
  </si>
  <si>
    <t>Оказание услуг по техническому обслуживанию и ремонту видеосерверов системы "Безопасный регион" в 2026 году</t>
  </si>
  <si>
    <t>Закупка у единственного поставщика по пункту 60.1.2. Положения о закупке МАУК «Парки Красногорска»</t>
  </si>
  <si>
    <t>"28" августа 2026 г.</t>
  </si>
  <si>
    <t>И.Н. Борисов</t>
  </si>
  <si>
    <t>Парк "Опалиха-Алексеевское" (8 Клёнов)</t>
  </si>
  <si>
    <t xml:space="preserve"> Заказчиком установлена начальная (максимальная) цена договора, которая составляет 567 000,00 (Пятьсот шестьдесят семь тысяч рублей 00 копеек), в том числе НДС-22 %.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</si>
</sst>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"/>
  </numFmts>
  <fonts count="13" x14ac:knownFonts="1">
    <font>
      <sz val="11"/>
      <color indexed="8"/>
      <name val="Calibri"/>
      <family val="2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b/>
      <i/>
      <sz val="10"/>
      <color indexed="8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92D05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2" fillId="2" borderId="1" xfId="0" applyFont="1" applyFill="1" applyBorder="1" applyAlignment="1">
      <alignment horizontal="center" vertical="top" wrapText="1"/>
    </xf>
    <xf numFmtId="0" fontId="1" fillId="2" borderId="0" xfId="0" applyFont="1" applyFill="1"/>
    <xf numFmtId="0" fontId="1" fillId="2" borderId="0" xfId="0" applyFont="1" applyFill="1" applyAlignment="1">
      <alignment vertical="top"/>
    </xf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top" wrapText="1"/>
    </xf>
    <xf numFmtId="0" fontId="1" fillId="2" borderId="0" xfId="0" applyFont="1" applyFill="1"/>
    <xf numFmtId="4" fontId="1" fillId="2" borderId="1" xfId="0" applyNumberFormat="1" applyFont="1" applyFill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4" fontId="4" fillId="3" borderId="3" xfId="0" applyNumberFormat="1" applyFont="1" applyFill="1" applyBorder="1" applyAlignment="1">
      <alignment horizontal="center" vertical="center" wrapText="1"/>
    </xf>
    <xf numFmtId="4" fontId="3" fillId="4" borderId="1" xfId="0" applyNumberFormat="1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1" fillId="2" borderId="0" xfId="0" applyFont="1" applyFill="1" applyBorder="1"/>
    <xf numFmtId="0" fontId="1" fillId="2" borderId="0" xfId="0" applyFont="1" applyFill="1" applyBorder="1" applyAlignment="1">
      <alignment vertical="top"/>
    </xf>
    <xf numFmtId="0" fontId="4" fillId="0" borderId="0" xfId="0" applyFont="1" applyBorder="1" applyAlignment="1" applyProtection="1">
      <alignment vertical="top" wrapText="1"/>
      <protection locked="0"/>
    </xf>
    <xf numFmtId="0" fontId="4" fillId="0" borderId="0" xfId="0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Border="1" applyAlignment="1">
      <alignment vertical="top" wrapText="1"/>
    </xf>
    <xf numFmtId="0" fontId="12" fillId="0" borderId="0" xfId="0" applyFont="1" applyFill="1" applyBorder="1"/>
    <xf numFmtId="0" fontId="12" fillId="0" borderId="0" xfId="0" applyFont="1" applyBorder="1"/>
    <xf numFmtId="0" fontId="8" fillId="0" borderId="0" xfId="0" applyFont="1" applyBorder="1" applyAlignment="1">
      <alignment vertical="center"/>
    </xf>
    <xf numFmtId="0" fontId="8" fillId="0" borderId="0" xfId="0" applyFont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right" vertical="top" wrapText="1"/>
    </xf>
    <xf numFmtId="4" fontId="8" fillId="0" borderId="7" xfId="0" applyNumberFormat="1" applyFont="1" applyBorder="1" applyAlignment="1">
      <alignment horizontal="center" wrapText="1"/>
    </xf>
    <xf numFmtId="2" fontId="3" fillId="2" borderId="7" xfId="0" applyNumberFormat="1" applyFont="1" applyFill="1" applyBorder="1" applyAlignment="1">
      <alignment horizontal="center" vertical="center" wrapText="1"/>
    </xf>
    <xf numFmtId="4" fontId="3" fillId="2" borderId="10" xfId="0" applyNumberFormat="1" applyFont="1" applyFill="1" applyBorder="1" applyAlignment="1">
      <alignment horizontal="center" vertical="center" wrapText="1"/>
    </xf>
    <xf numFmtId="0" fontId="12" fillId="0" borderId="0" xfId="0" applyFont="1" applyFill="1"/>
    <xf numFmtId="0" fontId="11" fillId="0" borderId="0" xfId="0" applyFont="1" applyFill="1" applyAlignment="1">
      <alignment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left" vertical="center" wrapText="1"/>
    </xf>
    <xf numFmtId="4" fontId="8" fillId="4" borderId="7" xfId="0" applyNumberFormat="1" applyFont="1" applyFill="1" applyBorder="1" applyAlignment="1">
      <alignment horizontal="center" wrapText="1"/>
    </xf>
    <xf numFmtId="0" fontId="2" fillId="2" borderId="11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left" vertical="center" wrapText="1"/>
    </xf>
    <xf numFmtId="4" fontId="1" fillId="2" borderId="3" xfId="0" applyNumberFormat="1" applyFont="1" applyFill="1" applyBorder="1" applyAlignment="1">
      <alignment horizontal="center" vertical="center" wrapText="1"/>
    </xf>
    <xf numFmtId="4" fontId="1" fillId="2" borderId="3" xfId="0" applyNumberFormat="1" applyFont="1" applyFill="1" applyBorder="1" applyAlignment="1">
      <alignment horizontal="center" vertical="center"/>
    </xf>
    <xf numFmtId="4" fontId="3" fillId="2" borderId="3" xfId="0" applyNumberFormat="1" applyFont="1" applyFill="1" applyBorder="1" applyAlignment="1">
      <alignment horizontal="center" vertical="center" wrapText="1"/>
    </xf>
    <xf numFmtId="4" fontId="3" fillId="4" borderId="3" xfId="0" applyNumberFormat="1" applyFont="1" applyFill="1" applyBorder="1" applyAlignment="1">
      <alignment horizontal="center" vertical="center" wrapText="1"/>
    </xf>
    <xf numFmtId="0" fontId="7" fillId="0" borderId="6" xfId="0" applyFont="1" applyBorder="1" applyAlignment="1">
      <alignment vertical="top"/>
    </xf>
    <xf numFmtId="0" fontId="4" fillId="2" borderId="2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0" fontId="4" fillId="2" borderId="4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top" wrapText="1"/>
    </xf>
    <xf numFmtId="0" fontId="3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11" fillId="4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left" vertical="center" wrapText="1"/>
    </xf>
    <xf numFmtId="164" fontId="3" fillId="2" borderId="6" xfId="0" applyNumberFormat="1" applyFont="1" applyFill="1" applyBorder="1" applyAlignment="1">
      <alignment horizontal="right" vertical="center" wrapText="1"/>
    </xf>
    <xf numFmtId="164" fontId="3" fillId="2" borderId="8" xfId="0" applyNumberFormat="1" applyFont="1" applyFill="1" applyBorder="1" applyAlignment="1">
      <alignment horizontal="right" vertical="center" wrapText="1"/>
    </xf>
    <xf numFmtId="164" fontId="3" fillId="2" borderId="9" xfId="0" applyNumberFormat="1" applyFont="1" applyFill="1" applyBorder="1" applyAlignment="1">
      <alignment horizontal="right" vertical="center" wrapText="1"/>
    </xf>
    <xf numFmtId="0" fontId="4" fillId="0" borderId="0" xfId="0" applyFont="1" applyBorder="1" applyAlignment="1" applyProtection="1">
      <alignment horizontal="left" vertical="top" wrapText="1"/>
      <protection locked="0"/>
    </xf>
    <xf numFmtId="0" fontId="8" fillId="0" borderId="0" xfId="0" applyFont="1" applyBorder="1" applyAlignment="1">
      <alignment horizontal="left" vertical="center" wrapText="1"/>
    </xf>
    <xf numFmtId="0" fontId="11" fillId="0" borderId="0" xfId="0" applyFont="1" applyFill="1" applyAlignment="1">
      <alignment horizontal="center" vertical="center" wrapText="1"/>
    </xf>
    <xf numFmtId="0" fontId="4" fillId="2" borderId="0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wmf"/><Relationship Id="rId2" Type="http://schemas.openxmlformats.org/officeDocument/2006/relationships/image" Target="../media/image3.wmf"/><Relationship Id="rId1" Type="http://schemas.openxmlformats.org/officeDocument/2006/relationships/image" Target="../media/image2.wmf"/><Relationship Id="rId4" Type="http://schemas.openxmlformats.org/officeDocument/2006/relationships/image" Target="../media/image5.wmf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22860</xdr:colOff>
      <xdr:row>7</xdr:row>
      <xdr:rowOff>952500</xdr:rowOff>
    </xdr:from>
    <xdr:to>
      <xdr:col>11</xdr:col>
      <xdr:colOff>0</xdr:colOff>
      <xdr:row>7</xdr:row>
      <xdr:rowOff>1303020</xdr:rowOff>
    </xdr:to>
    <xdr:pic>
      <xdr:nvPicPr>
        <xdr:cNvPr id="2234" name="Picture 1">
          <a:extLst>
            <a:ext uri="{FF2B5EF4-FFF2-40B4-BE49-F238E27FC236}">
              <a16:creationId xmlns:a16="http://schemas.microsoft.com/office/drawing/2014/main" id="{00000000-0008-0000-0000-0000B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122920" y="1775460"/>
          <a:ext cx="960120" cy="35052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>
    <xdr:from>
      <xdr:col>9</xdr:col>
      <xdr:colOff>22860</xdr:colOff>
      <xdr:row>7</xdr:row>
      <xdr:rowOff>922020</xdr:rowOff>
    </xdr:from>
    <xdr:to>
      <xdr:col>9</xdr:col>
      <xdr:colOff>1051560</xdr:colOff>
      <xdr:row>7</xdr:row>
      <xdr:rowOff>1363980</xdr:rowOff>
    </xdr:to>
    <xdr:pic>
      <xdr:nvPicPr>
        <xdr:cNvPr id="2235" name="Picture 2">
          <a:extLst>
            <a:ext uri="{FF2B5EF4-FFF2-40B4-BE49-F238E27FC236}">
              <a16:creationId xmlns:a16="http://schemas.microsoft.com/office/drawing/2014/main" id="{00000000-0008-0000-0000-0000B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063740" y="1744980"/>
          <a:ext cx="1028700" cy="44196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>
    <xdr:from>
      <xdr:col>11</xdr:col>
      <xdr:colOff>22860</xdr:colOff>
      <xdr:row>7</xdr:row>
      <xdr:rowOff>1600200</xdr:rowOff>
    </xdr:from>
    <xdr:to>
      <xdr:col>11</xdr:col>
      <xdr:colOff>1546860</xdr:colOff>
      <xdr:row>7</xdr:row>
      <xdr:rowOff>1965960</xdr:rowOff>
    </xdr:to>
    <xdr:pic>
      <xdr:nvPicPr>
        <xdr:cNvPr id="2236" name="Picture 5">
          <a:extLst>
            <a:ext uri="{FF2B5EF4-FFF2-40B4-BE49-F238E27FC236}">
              <a16:creationId xmlns:a16="http://schemas.microsoft.com/office/drawing/2014/main" id="{00000000-0008-0000-0000-0000B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9105900" y="2423160"/>
          <a:ext cx="1524000" cy="36576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>
    <xdr:from>
      <xdr:col>11</xdr:col>
      <xdr:colOff>274320</xdr:colOff>
      <xdr:row>7</xdr:row>
      <xdr:rowOff>1402080</xdr:rowOff>
    </xdr:from>
    <xdr:to>
      <xdr:col>11</xdr:col>
      <xdr:colOff>434340</xdr:colOff>
      <xdr:row>7</xdr:row>
      <xdr:rowOff>1630680</xdr:rowOff>
    </xdr:to>
    <xdr:pic>
      <xdr:nvPicPr>
        <xdr:cNvPr id="2237" name="Picture 6">
          <a:extLst>
            <a:ext uri="{FF2B5EF4-FFF2-40B4-BE49-F238E27FC236}">
              <a16:creationId xmlns:a16="http://schemas.microsoft.com/office/drawing/2014/main" id="{00000000-0008-0000-0000-0000B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9357360" y="2225040"/>
          <a:ext cx="160020" cy="22860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25</xdr:row>
          <xdr:rowOff>104775</xdr:rowOff>
        </xdr:from>
        <xdr:to>
          <xdr:col>11</xdr:col>
          <xdr:colOff>676275</xdr:colOff>
          <xdr:row>55</xdr:row>
          <xdr:rowOff>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package" Target="../embeddings/Microsoft_Word_Document.docx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6"/>
  <sheetViews>
    <sheetView tabSelected="1" topLeftCell="B13" zoomScaleNormal="100" workbookViewId="0">
      <selection activeCell="B18" sqref="B18:O18"/>
    </sheetView>
  </sheetViews>
  <sheetFormatPr defaultColWidth="9.140625" defaultRowHeight="12.75" x14ac:dyDescent="0.2"/>
  <cols>
    <col min="1" max="1" width="9.140625" style="2"/>
    <col min="2" max="2" width="8.42578125" style="2" customWidth="1"/>
    <col min="3" max="3" width="57.85546875" style="3" customWidth="1"/>
    <col min="4" max="4" width="12.42578125" style="2" customWidth="1"/>
    <col min="5" max="5" width="8.5703125" style="2" customWidth="1"/>
    <col min="6" max="6" width="13.85546875" style="2" customWidth="1"/>
    <col min="7" max="7" width="14.42578125" style="2" customWidth="1"/>
    <col min="8" max="8" width="14.28515625" style="2" customWidth="1"/>
    <col min="9" max="10" width="15.42578125" style="2" customWidth="1"/>
    <col min="11" max="11" width="14.42578125" style="2" customWidth="1"/>
    <col min="12" max="12" width="22.5703125" style="2" customWidth="1"/>
    <col min="13" max="13" width="11.42578125" style="2" bestFit="1" customWidth="1"/>
    <col min="14" max="14" width="12.5703125" style="2" customWidth="1"/>
    <col min="15" max="15" width="15.5703125" style="2" customWidth="1"/>
    <col min="16" max="16" width="9.140625" style="2"/>
    <col min="17" max="17" width="9.42578125" style="2" bestFit="1" customWidth="1"/>
    <col min="18" max="18" width="36.5703125" style="2" bestFit="1" customWidth="1"/>
    <col min="19" max="16384" width="9.140625" style="2"/>
  </cols>
  <sheetData>
    <row r="1" spans="2:15" s="6" customFormat="1" ht="15.75" x14ac:dyDescent="0.2">
      <c r="B1" s="48" t="s">
        <v>16</v>
      </c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</row>
    <row r="2" spans="2:15" s="6" customFormat="1" ht="18.75" x14ac:dyDescent="0.2">
      <c r="B2" s="48" t="s">
        <v>17</v>
      </c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</row>
    <row r="3" spans="2:15" ht="45.75" customHeight="1" x14ac:dyDescent="0.2">
      <c r="B3" s="50" t="s">
        <v>35</v>
      </c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</row>
    <row r="4" spans="2:15" s="6" customFormat="1" ht="40.5" customHeight="1" x14ac:dyDescent="0.2">
      <c r="B4" s="51" t="s">
        <v>20</v>
      </c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</row>
    <row r="5" spans="2:15" s="6" customFormat="1" ht="40.5" customHeight="1" x14ac:dyDescent="0.2">
      <c r="B5" s="51" t="s">
        <v>18</v>
      </c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</row>
    <row r="6" spans="2:15" ht="36" customHeight="1" x14ac:dyDescent="0.2">
      <c r="B6" s="44" t="s">
        <v>19</v>
      </c>
      <c r="C6" s="44"/>
      <c r="D6" s="44"/>
      <c r="E6" s="12"/>
      <c r="F6" s="45" t="s">
        <v>36</v>
      </c>
      <c r="G6" s="45"/>
      <c r="H6" s="45"/>
      <c r="I6" s="45"/>
      <c r="J6" s="45"/>
      <c r="K6" s="45"/>
      <c r="L6" s="45"/>
      <c r="M6" s="45"/>
      <c r="N6" s="45"/>
      <c r="O6" s="45"/>
    </row>
    <row r="7" spans="2:15" ht="36" customHeight="1" x14ac:dyDescent="0.2">
      <c r="B7" s="46" t="s">
        <v>0</v>
      </c>
      <c r="C7" s="43" t="s">
        <v>32</v>
      </c>
      <c r="D7" s="46" t="s">
        <v>1</v>
      </c>
      <c r="E7" s="46" t="s">
        <v>2</v>
      </c>
      <c r="F7" s="46" t="s">
        <v>8</v>
      </c>
      <c r="G7" s="46"/>
      <c r="H7" s="46"/>
      <c r="I7" s="42" t="s">
        <v>15</v>
      </c>
      <c r="J7" s="42"/>
      <c r="K7" s="42"/>
      <c r="L7" s="43" t="s">
        <v>13</v>
      </c>
      <c r="M7" s="43"/>
      <c r="N7" s="43"/>
      <c r="O7" s="43"/>
    </row>
    <row r="8" spans="2:15" ht="168" customHeight="1" x14ac:dyDescent="0.2">
      <c r="B8" s="46"/>
      <c r="C8" s="47"/>
      <c r="D8" s="46"/>
      <c r="E8" s="46"/>
      <c r="F8" s="5" t="s">
        <v>10</v>
      </c>
      <c r="G8" s="5" t="s">
        <v>9</v>
      </c>
      <c r="H8" s="5" t="s">
        <v>11</v>
      </c>
      <c r="I8" s="1" t="s">
        <v>3</v>
      </c>
      <c r="J8" s="1" t="s">
        <v>4</v>
      </c>
      <c r="K8" s="1" t="s">
        <v>7</v>
      </c>
      <c r="L8" s="1" t="s">
        <v>12</v>
      </c>
      <c r="M8" s="1" t="s">
        <v>5</v>
      </c>
      <c r="N8" s="1" t="s">
        <v>6</v>
      </c>
      <c r="O8" s="1" t="s">
        <v>14</v>
      </c>
    </row>
    <row r="9" spans="2:15" ht="15.75" x14ac:dyDescent="0.2">
      <c r="B9" s="4">
        <v>1</v>
      </c>
      <c r="C9" s="31" t="s">
        <v>26</v>
      </c>
      <c r="D9" s="40" t="s">
        <v>31</v>
      </c>
      <c r="E9" s="9">
        <v>3</v>
      </c>
      <c r="F9" s="10">
        <v>27000</v>
      </c>
      <c r="G9" s="10">
        <v>30000</v>
      </c>
      <c r="H9" s="10">
        <v>31500</v>
      </c>
      <c r="I9" s="7">
        <f t="shared" ref="I9:I15" si="0">(F9+G9+H9)/3</f>
        <v>29500</v>
      </c>
      <c r="J9" s="8">
        <f t="shared" ref="J9:J15" si="1">STDEV(F9:H9)</f>
        <v>2291.28784747792</v>
      </c>
      <c r="K9" s="8">
        <f t="shared" ref="K9:K15" si="2">J9/I9*100</f>
        <v>7.7670774490776946</v>
      </c>
      <c r="L9" s="7">
        <f t="shared" ref="L9:L15" si="3">E9/3 *(F9+G9+H9)</f>
        <v>88500</v>
      </c>
      <c r="M9" s="7">
        <f t="shared" ref="M9:M15" si="4">L9/E9</f>
        <v>29500</v>
      </c>
      <c r="N9" s="30">
        <f t="shared" ref="N9:N15" si="5">ROUNDDOWN(M9,2)</f>
        <v>29500</v>
      </c>
      <c r="O9" s="11">
        <f t="shared" ref="O9:O15" si="6">N9*E9</f>
        <v>88500</v>
      </c>
    </row>
    <row r="10" spans="2:15" s="6" customFormat="1" ht="15.75" x14ac:dyDescent="0.2">
      <c r="B10" s="4">
        <v>2</v>
      </c>
      <c r="C10" s="31" t="s">
        <v>39</v>
      </c>
      <c r="D10" s="40" t="s">
        <v>31</v>
      </c>
      <c r="E10" s="9">
        <v>3</v>
      </c>
      <c r="F10" s="10">
        <v>27000</v>
      </c>
      <c r="G10" s="10">
        <v>30000</v>
      </c>
      <c r="H10" s="10">
        <v>31500</v>
      </c>
      <c r="I10" s="7">
        <f t="shared" si="0"/>
        <v>29500</v>
      </c>
      <c r="J10" s="8">
        <f t="shared" si="1"/>
        <v>2291.28784747792</v>
      </c>
      <c r="K10" s="8">
        <f t="shared" si="2"/>
        <v>7.7670774490776946</v>
      </c>
      <c r="L10" s="7">
        <f t="shared" si="3"/>
        <v>88500</v>
      </c>
      <c r="M10" s="7">
        <f t="shared" si="4"/>
        <v>29500</v>
      </c>
      <c r="N10" s="30">
        <f t="shared" si="5"/>
        <v>29500</v>
      </c>
      <c r="O10" s="11">
        <f t="shared" si="6"/>
        <v>88500</v>
      </c>
    </row>
    <row r="11" spans="2:15" s="6" customFormat="1" ht="15.75" x14ac:dyDescent="0.2">
      <c r="B11" s="4">
        <v>3</v>
      </c>
      <c r="C11" s="31" t="s">
        <v>27</v>
      </c>
      <c r="D11" s="40" t="s">
        <v>31</v>
      </c>
      <c r="E11" s="9">
        <v>3</v>
      </c>
      <c r="F11" s="10">
        <v>27000</v>
      </c>
      <c r="G11" s="10">
        <v>30000</v>
      </c>
      <c r="H11" s="10">
        <v>31500</v>
      </c>
      <c r="I11" s="7">
        <f t="shared" si="0"/>
        <v>29500</v>
      </c>
      <c r="J11" s="8">
        <f t="shared" si="1"/>
        <v>2291.28784747792</v>
      </c>
      <c r="K11" s="8">
        <f t="shared" si="2"/>
        <v>7.7670774490776946</v>
      </c>
      <c r="L11" s="7">
        <f t="shared" si="3"/>
        <v>88500</v>
      </c>
      <c r="M11" s="7">
        <f t="shared" si="4"/>
        <v>29500</v>
      </c>
      <c r="N11" s="30">
        <f t="shared" si="5"/>
        <v>29500</v>
      </c>
      <c r="O11" s="11">
        <f t="shared" si="6"/>
        <v>88500</v>
      </c>
    </row>
    <row r="12" spans="2:15" s="6" customFormat="1" ht="15.75" x14ac:dyDescent="0.2">
      <c r="B12" s="4">
        <v>4</v>
      </c>
      <c r="C12" s="31" t="s">
        <v>28</v>
      </c>
      <c r="D12" s="40" t="s">
        <v>31</v>
      </c>
      <c r="E12" s="9">
        <v>3</v>
      </c>
      <c r="F12" s="10">
        <v>27000</v>
      </c>
      <c r="G12" s="10">
        <v>30000</v>
      </c>
      <c r="H12" s="10">
        <v>31500</v>
      </c>
      <c r="I12" s="7">
        <f t="shared" si="0"/>
        <v>29500</v>
      </c>
      <c r="J12" s="8">
        <f t="shared" si="1"/>
        <v>2291.28784747792</v>
      </c>
      <c r="K12" s="8">
        <f t="shared" si="2"/>
        <v>7.7670774490776946</v>
      </c>
      <c r="L12" s="7">
        <f t="shared" si="3"/>
        <v>88500</v>
      </c>
      <c r="M12" s="7">
        <f t="shared" si="4"/>
        <v>29500</v>
      </c>
      <c r="N12" s="30">
        <f t="shared" si="5"/>
        <v>29500</v>
      </c>
      <c r="O12" s="11">
        <f t="shared" si="6"/>
        <v>88500</v>
      </c>
    </row>
    <row r="13" spans="2:15" s="6" customFormat="1" ht="15.75" x14ac:dyDescent="0.2">
      <c r="B13" s="4">
        <v>5</v>
      </c>
      <c r="C13" s="31" t="s">
        <v>33</v>
      </c>
      <c r="D13" s="40" t="s">
        <v>31</v>
      </c>
      <c r="E13" s="9">
        <v>3</v>
      </c>
      <c r="F13" s="10">
        <v>27000</v>
      </c>
      <c r="G13" s="10">
        <v>30000</v>
      </c>
      <c r="H13" s="10">
        <v>31500</v>
      </c>
      <c r="I13" s="7">
        <f t="shared" si="0"/>
        <v>29500</v>
      </c>
      <c r="J13" s="8">
        <f t="shared" si="1"/>
        <v>2291.28784747792</v>
      </c>
      <c r="K13" s="8">
        <f t="shared" si="2"/>
        <v>7.7670774490776946</v>
      </c>
      <c r="L13" s="7">
        <f t="shared" si="3"/>
        <v>88500</v>
      </c>
      <c r="M13" s="7">
        <f t="shared" si="4"/>
        <v>29500</v>
      </c>
      <c r="N13" s="30">
        <f t="shared" si="5"/>
        <v>29500</v>
      </c>
      <c r="O13" s="11">
        <f t="shared" si="6"/>
        <v>88500</v>
      </c>
    </row>
    <row r="14" spans="2:15" s="6" customFormat="1" ht="31.5" x14ac:dyDescent="0.2">
      <c r="B14" s="4">
        <v>6</v>
      </c>
      <c r="C14" s="31" t="s">
        <v>29</v>
      </c>
      <c r="D14" s="40" t="s">
        <v>31</v>
      </c>
      <c r="E14" s="9">
        <v>3</v>
      </c>
      <c r="F14" s="10">
        <v>27000</v>
      </c>
      <c r="G14" s="10">
        <v>30000</v>
      </c>
      <c r="H14" s="10">
        <v>31500</v>
      </c>
      <c r="I14" s="7">
        <f t="shared" si="0"/>
        <v>29500</v>
      </c>
      <c r="J14" s="8">
        <f t="shared" si="1"/>
        <v>2291.28784747792</v>
      </c>
      <c r="K14" s="8">
        <f t="shared" si="2"/>
        <v>7.7670774490776946</v>
      </c>
      <c r="L14" s="7">
        <f t="shared" si="3"/>
        <v>88500</v>
      </c>
      <c r="M14" s="7">
        <f t="shared" si="4"/>
        <v>29500</v>
      </c>
      <c r="N14" s="30">
        <f t="shared" si="5"/>
        <v>29500</v>
      </c>
      <c r="O14" s="11">
        <f t="shared" si="6"/>
        <v>88500</v>
      </c>
    </row>
    <row r="15" spans="2:15" s="6" customFormat="1" ht="32.25" thickBot="1" x14ac:dyDescent="0.25">
      <c r="B15" s="33">
        <v>7</v>
      </c>
      <c r="C15" s="34" t="s">
        <v>30</v>
      </c>
      <c r="D15" s="41" t="s">
        <v>31</v>
      </c>
      <c r="E15" s="9">
        <v>3</v>
      </c>
      <c r="F15" s="10">
        <v>27000</v>
      </c>
      <c r="G15" s="10">
        <v>30000</v>
      </c>
      <c r="H15" s="10">
        <v>31500</v>
      </c>
      <c r="I15" s="35">
        <f t="shared" si="0"/>
        <v>29500</v>
      </c>
      <c r="J15" s="36">
        <f t="shared" si="1"/>
        <v>2291.28784747792</v>
      </c>
      <c r="K15" s="36">
        <f t="shared" si="2"/>
        <v>7.7670774490776946</v>
      </c>
      <c r="L15" s="35">
        <f t="shared" si="3"/>
        <v>88500</v>
      </c>
      <c r="M15" s="35">
        <f t="shared" si="4"/>
        <v>29500</v>
      </c>
      <c r="N15" s="37">
        <f t="shared" si="5"/>
        <v>29500</v>
      </c>
      <c r="O15" s="38">
        <f t="shared" si="6"/>
        <v>88500</v>
      </c>
    </row>
    <row r="16" spans="2:15" ht="16.5" thickBot="1" x14ac:dyDescent="0.3">
      <c r="B16" s="22"/>
      <c r="C16" s="39"/>
      <c r="D16" s="23"/>
      <c r="E16" s="24"/>
      <c r="F16" s="32">
        <f>SUMPRODUCT(E9:E15,F9:F15)</f>
        <v>567000</v>
      </c>
      <c r="G16" s="25">
        <f>SUMPRODUCT(E9:E15,G9:G15)</f>
        <v>630000</v>
      </c>
      <c r="H16" s="25">
        <f>SUMPRODUCT(E9:E15,H9:H15)</f>
        <v>661500</v>
      </c>
      <c r="I16" s="52" t="s">
        <v>21</v>
      </c>
      <c r="J16" s="53"/>
      <c r="K16" s="53"/>
      <c r="L16" s="53"/>
      <c r="M16" s="54"/>
      <c r="N16" s="26"/>
      <c r="O16" s="27">
        <f>SUM(O9:O15)</f>
        <v>619500</v>
      </c>
    </row>
    <row r="17" spans="1:15" x14ac:dyDescent="0.2">
      <c r="B17" s="13"/>
      <c r="C17" s="14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</row>
    <row r="18" spans="1:15" s="6" customFormat="1" ht="15.75" x14ac:dyDescent="0.25">
      <c r="B18" s="58" t="s">
        <v>25</v>
      </c>
      <c r="C18" s="58"/>
      <c r="D18" s="58"/>
      <c r="E18" s="58"/>
      <c r="F18" s="58"/>
      <c r="G18" s="58"/>
      <c r="H18" s="58"/>
      <c r="I18" s="58"/>
      <c r="J18" s="58"/>
      <c r="K18" s="58"/>
      <c r="L18" s="58"/>
      <c r="M18" s="58"/>
      <c r="N18" s="58"/>
      <c r="O18" s="58"/>
    </row>
    <row r="19" spans="1:15" s="28" customFormat="1" ht="38.25" customHeight="1" x14ac:dyDescent="0.25">
      <c r="A19" s="29" t="s">
        <v>23</v>
      </c>
      <c r="B19" s="57" t="s">
        <v>40</v>
      </c>
      <c r="C19" s="57"/>
      <c r="D19" s="57"/>
      <c r="E19" s="57"/>
      <c r="F19" s="57"/>
      <c r="G19" s="57"/>
      <c r="H19" s="57"/>
      <c r="I19" s="57"/>
      <c r="J19" s="57"/>
      <c r="K19" s="57"/>
      <c r="L19" s="57"/>
      <c r="M19" s="57"/>
      <c r="N19" s="57"/>
      <c r="O19" s="57"/>
    </row>
    <row r="20" spans="1:15" ht="18.75" customHeight="1" x14ac:dyDescent="0.25">
      <c r="B20" s="13"/>
      <c r="C20" s="55" t="s">
        <v>34</v>
      </c>
      <c r="D20" s="55"/>
      <c r="E20" s="55"/>
      <c r="F20" s="15"/>
      <c r="G20" s="15"/>
      <c r="H20" s="15"/>
      <c r="I20" s="18"/>
      <c r="J20" s="18"/>
      <c r="K20" s="18"/>
      <c r="L20" s="16" t="s">
        <v>38</v>
      </c>
      <c r="M20" s="13"/>
      <c r="N20" s="13"/>
      <c r="O20" s="13"/>
    </row>
    <row r="21" spans="1:15" ht="15.75" x14ac:dyDescent="0.2">
      <c r="B21" s="13"/>
      <c r="C21" s="55" t="s">
        <v>37</v>
      </c>
      <c r="D21" s="55"/>
      <c r="E21" s="55"/>
      <c r="F21" s="55"/>
      <c r="G21" s="17"/>
      <c r="H21" s="17"/>
      <c r="I21" s="17"/>
      <c r="J21" s="17"/>
      <c r="K21" s="17"/>
      <c r="L21" s="17"/>
      <c r="M21" s="13"/>
      <c r="N21" s="13"/>
      <c r="O21" s="13"/>
    </row>
    <row r="22" spans="1:15" ht="15" x14ac:dyDescent="0.25">
      <c r="B22" s="13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3"/>
      <c r="N22" s="13"/>
      <c r="O22" s="13"/>
    </row>
    <row r="23" spans="1:15" ht="15.75" x14ac:dyDescent="0.2">
      <c r="B23" s="13"/>
      <c r="C23" s="56" t="s">
        <v>24</v>
      </c>
      <c r="D23" s="56"/>
      <c r="E23" s="56"/>
      <c r="F23" s="20"/>
      <c r="G23" s="20"/>
      <c r="H23" s="20"/>
      <c r="I23" s="20"/>
      <c r="J23" s="20"/>
      <c r="K23" s="21"/>
      <c r="L23" s="21" t="s">
        <v>22</v>
      </c>
      <c r="M23" s="13"/>
      <c r="N23" s="13"/>
      <c r="O23" s="13"/>
    </row>
    <row r="24" spans="1:15" ht="15.75" x14ac:dyDescent="0.2">
      <c r="B24" s="13"/>
      <c r="C24" s="55" t="s">
        <v>37</v>
      </c>
      <c r="D24" s="55"/>
      <c r="E24" s="55"/>
      <c r="F24" s="55"/>
      <c r="G24" s="21"/>
      <c r="H24" s="21"/>
      <c r="I24" s="21"/>
      <c r="J24" s="21"/>
      <c r="K24" s="21"/>
      <c r="L24" s="21"/>
      <c r="M24" s="13"/>
      <c r="N24" s="13"/>
      <c r="O24" s="13"/>
    </row>
    <row r="25" spans="1:15" x14ac:dyDescent="0.2">
      <c r="B25" s="13"/>
      <c r="C25" s="14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</row>
    <row r="26" spans="1:15" x14ac:dyDescent="0.2">
      <c r="B26" s="13"/>
      <c r="C26" s="14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</row>
  </sheetData>
  <sheetProtection selectLockedCells="1" selectUnlockedCells="1"/>
  <mergeCells count="21">
    <mergeCell ref="I16:M16"/>
    <mergeCell ref="C20:E20"/>
    <mergeCell ref="C21:F21"/>
    <mergeCell ref="C23:E23"/>
    <mergeCell ref="C24:F24"/>
    <mergeCell ref="B19:O19"/>
    <mergeCell ref="B18:O18"/>
    <mergeCell ref="B1:O1"/>
    <mergeCell ref="B2:O2"/>
    <mergeCell ref="B3:O3"/>
    <mergeCell ref="B4:O4"/>
    <mergeCell ref="B5:O5"/>
    <mergeCell ref="I7:K7"/>
    <mergeCell ref="L7:O7"/>
    <mergeCell ref="B6:D6"/>
    <mergeCell ref="F6:O6"/>
    <mergeCell ref="F7:H7"/>
    <mergeCell ref="B7:B8"/>
    <mergeCell ref="C7:C8"/>
    <mergeCell ref="D7:D8"/>
    <mergeCell ref="E7:E8"/>
  </mergeCells>
  <pageMargins left="0.23622047244094491" right="0.23622047244094491" top="0.74803149606299213" bottom="0.74803149606299213" header="0.31496062992125984" footer="0.31496062992125984"/>
  <pageSetup paperSize="9" scale="55" firstPageNumber="0" orientation="landscape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Word.Document.12" shapeId="1025" r:id="rId4">
          <objectPr defaultSize="0" autoPict="0" r:id="rId5">
            <anchor moveWithCells="1">
              <from>
                <xdr:col>2</xdr:col>
                <xdr:colOff>0</xdr:colOff>
                <xdr:row>25</xdr:row>
                <xdr:rowOff>104775</xdr:rowOff>
              </from>
              <to>
                <xdr:col>11</xdr:col>
                <xdr:colOff>676275</xdr:colOff>
                <xdr:row>55</xdr:row>
                <xdr:rowOff>0</xdr:rowOff>
              </to>
            </anchor>
          </objectPr>
        </oleObject>
      </mc:Choice>
      <mc:Fallback>
        <oleObject progId="Word.Document.12" shapeId="1025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Расчет НМЦД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PrintMaster</dc:creator>
  <cp:lastModifiedBy>Салий Юлия Александровна</cp:lastModifiedBy>
  <cp:lastPrinted>2026-04-13T10:59:46Z</cp:lastPrinted>
  <dcterms:created xsi:type="dcterms:W3CDTF">2014-01-24T04:13:02Z</dcterms:created>
  <dcterms:modified xsi:type="dcterms:W3CDTF">2026-09-23T10:55:09Z</dcterms:modified>
</cp:coreProperties>
</file>