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9037\Desktop\_Рабочая\_Для доков\2026\ЕП\ДШИ\Сайт организации\"/>
    </mc:Choice>
  </mc:AlternateContent>
  <xr:revisionPtr revIDLastSave="0" documentId="13_ncr:1_{6BDA8180-652D-4E74-A0C2-A10447211F4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 1" sheetId="2" r:id="rId1"/>
  </sheets>
  <definedNames>
    <definedName name="_xlnm.Print_Area" localSheetId="0">'Лист 1'!$A$1:$N$14</definedName>
  </definedNames>
  <calcPr calcId="191029" refMode="R1C1"/>
</workbook>
</file>

<file path=xl/calcChain.xml><?xml version="1.0" encoding="utf-8"?>
<calcChain xmlns="http://schemas.openxmlformats.org/spreadsheetml/2006/main">
  <c r="L7" i="2" l="1"/>
  <c r="K7" i="2"/>
  <c r="H7" i="2"/>
  <c r="M7" i="2" l="1"/>
  <c r="N7" i="2" s="1"/>
  <c r="N8" i="2" s="1"/>
  <c r="I7" i="2"/>
  <c r="J7" i="2" s="1"/>
</calcChain>
</file>

<file path=xl/sharedStrings.xml><?xml version="1.0" encoding="utf-8"?>
<sst xmlns="http://schemas.openxmlformats.org/spreadsheetml/2006/main" count="24" uniqueCount="23">
  <si>
    <t>№</t>
  </si>
  <si>
    <t>Наименование услуги</t>
  </si>
  <si>
    <t>Ед. изм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</si>
  <si>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</si>
  <si>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</si>
  <si>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НМЦД</t>
  </si>
  <si>
    <t>НМЦД, определенная методом сопоставимых рыночных цен (анализа рынка)*</t>
  </si>
  <si>
    <t>Коммерческое предложение № 1</t>
  </si>
  <si>
    <t>Коммерческое предложение № 2</t>
  </si>
  <si>
    <t>Коммерческое предложение № 3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</si>
  <si>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</si>
  <si>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</si>
  <si>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color indexed="8"/>
        <rFont val="Times New Roman"/>
        <charset val="204"/>
      </rPr>
      <t xml:space="preserve">коэффициент вариации цен V (%)           </t>
    </r>
    <r>
      <rPr>
        <i/>
        <sz val="10"/>
        <color indexed="8"/>
        <rFont val="Times New Roman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</si>
  <si>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charset val="204"/>
      </rPr>
      <t>Расчет НМЦД по формуле</t>
    </r>
    <r>
      <rPr>
        <sz val="10"/>
        <color indexed="8"/>
        <rFont val="Times New Roman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</si>
  <si>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</si>
  <si>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</si>
  <si>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НМЦД с учетом округления цены за единицу (руб.)*</t>
  </si>
  <si>
    <t>В результате проведенного расчета Н(М)ЦД, ЦДЕП договора составила, руб.:</t>
  </si>
  <si>
    <t>Для определения начальной (максимальной) цены договора использован метод сопоставимых рыночных цен (анализ рынка) по наименьшему значению стоимости товаров (работ, услуг) на основании представленных коммерческих предложений.</t>
  </si>
  <si>
    <t>Начальная (максимальная) цена договора определяется как сумма начальных максимальных цен (НМЦ) товаров (работ, услуг) по каждой позиции.</t>
  </si>
  <si>
    <t>IV. ОБОСНОВАНИЕ И ПОРЯДОК ФОРМИРОВАНИЯ ЦЕНЫ ДОГОВОРА</t>
  </si>
  <si>
    <t>Продление использования программы (неисключительная лицензия) для ЭВМ ПО «Программа для создания (управления) официальным сайтом образовательной организации»</t>
  </si>
  <si>
    <t>условная единица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</si>
</sst>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.00"/>
    <numFmt numFmtId="166" formatCode="#.##0"/>
  </numFmts>
  <fonts count="15">
    <font>
      <sz val="11"/>
      <color theme="1"/>
      <name val="Calibri"/>
      <charset val="134"/>
      <scheme val="minor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  <font>
      <b/>
      <sz val="10"/>
      <color indexed="8"/>
      <name val="Times New Roman"/>
      <charset val="204"/>
    </font>
    <font>
      <b/>
      <sz val="10"/>
      <name val="Times New Roman"/>
      <charset val="204"/>
    </font>
    <font>
      <sz val="10"/>
      <color indexed="8"/>
      <name val="Times New Roman"/>
      <charset val="204"/>
    </font>
    <font>
      <sz val="10"/>
      <name val="Times New Roman"/>
      <charset val="204"/>
    </font>
    <font>
      <sz val="10"/>
      <color rgb="FF000000"/>
      <name val="Times New Roman"/>
      <charset val="204"/>
    </font>
    <font>
      <b/>
      <sz val="10"/>
      <color theme="1"/>
      <name val="Times New Roman"/>
      <charset val="204"/>
    </font>
    <font>
      <b/>
      <sz val="8"/>
      <color theme="1"/>
      <name val="Times New Roman"/>
      <charset val="204"/>
    </font>
    <font>
      <sz val="8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indexed="8"/>
      <name val="Arial Cyr"/>
      <charset val="134"/>
    </font>
    <font>
      <i/>
      <sz val="10"/>
      <color indexed="8"/>
      <name val="Times New Roman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 applyFill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164" fontId="1" fillId="0" borderId="0" xfId="0" applyNumberFormat="1" applyFont="1"/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65" fontId="1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8" fillId="0" borderId="2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vertical="center"/>
    </xf>
    <xf numFmtId="165" fontId="11" fillId="0" borderId="0" xfId="0" applyNumberFormat="1" applyFont="1"/>
    <xf numFmtId="165" fontId="2" fillId="0" borderId="0" xfId="0" applyNumberFormat="1" applyFont="1"/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66" fontId="6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6" xfId="0" applyFont="1" applyBorder="1"/>
    <xf numFmtId="0" fontId="1" fillId="0" borderId="7" xfId="0" applyFont="1" applyBorder="1"/>
    <xf numFmtId="0" fontId="8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31000000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66676</xdr:colOff>
      <xdr:row>5</xdr:row>
      <xdr:rowOff>952500</xdr:rowOff>
    </xdr:from>
    <xdr:to>
      <xdr:col>7</xdr:col>
      <xdr:colOff>657226</xdr:colOff>
      <xdr:row>5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010400" y="2438400"/>
          <a:ext cx="5905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5</xdr:row>
      <xdr:rowOff>1447800</xdr:rowOff>
    </xdr:from>
    <xdr:to>
      <xdr:col>9</xdr:col>
      <xdr:colOff>561975</xdr:colOff>
      <xdr:row>5</xdr:row>
      <xdr:rowOff>1800225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458200" y="2933700"/>
          <a:ext cx="5619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19051</xdr:colOff>
      <xdr:row>5</xdr:row>
      <xdr:rowOff>923925</xdr:rowOff>
    </xdr:from>
    <xdr:to>
      <xdr:col>8</xdr:col>
      <xdr:colOff>722313</xdr:colOff>
      <xdr:row>5</xdr:row>
      <xdr:rowOff>1277937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7705725" y="2409825"/>
          <a:ext cx="702945" cy="3536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600074</xdr:colOff>
      <xdr:row>5</xdr:row>
      <xdr:rowOff>1962150</xdr:rowOff>
    </xdr:from>
    <xdr:to>
      <xdr:col>10</xdr:col>
      <xdr:colOff>1266825</xdr:colOff>
      <xdr:row>5</xdr:row>
      <xdr:rowOff>2266950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9057640" y="3448050"/>
          <a:ext cx="127698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200025</xdr:colOff>
      <xdr:row>5</xdr:row>
      <xdr:rowOff>1752600</xdr:rowOff>
    </xdr:from>
    <xdr:to>
      <xdr:col>10</xdr:col>
      <xdr:colOff>323850</xdr:colOff>
      <xdr:row>5</xdr:row>
      <xdr:rowOff>1938338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9267825" y="3238500"/>
          <a:ext cx="123825" cy="185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6"/>
  <sheetViews>
    <sheetView tabSelected="1" zoomScale="90" zoomScaleNormal="90" workbookViewId="0">
      <selection activeCell="A3" sqref="A3:L3"/>
    </sheetView>
  </sheetViews>
  <sheetFormatPr defaultColWidth="9.140625" defaultRowHeight="15"/>
  <cols>
    <col min="1" max="1" width="3" style="2" customWidth="1"/>
    <col min="2" max="2" width="37.7109375" style="3" customWidth="1"/>
    <col min="3" max="3" width="9.7109375" style="2" customWidth="1"/>
    <col min="4" max="4" width="7.85546875" style="2" customWidth="1"/>
    <col min="5" max="5" width="15.28515625" style="2" customWidth="1"/>
    <col min="6" max="6" width="15.140625" style="2" customWidth="1"/>
    <col min="7" max="7" width="15.42578125" style="2" customWidth="1"/>
    <col min="8" max="8" width="11.140625" style="2" customWidth="1"/>
    <col min="9" max="9" width="11.5703125" style="2" customWidth="1"/>
    <col min="10" max="10" width="9.140625" style="4"/>
    <col min="11" max="11" width="19.140625" style="2" customWidth="1"/>
    <col min="12" max="13" width="10.85546875" style="2" customWidth="1"/>
    <col min="14" max="15" width="13.42578125" style="2" customWidth="1"/>
    <col min="16" max="16" width="62" style="2" customWidth="1"/>
    <col min="17" max="18" width="9.7109375" style="2" customWidth="1"/>
    <col min="19" max="21" width="10" style="2" customWidth="1"/>
    <col min="22" max="22" width="9.140625" style="2"/>
    <col min="23" max="23" width="11" style="2" customWidth="1"/>
    <col min="24" max="24" width="10.7109375" style="2" customWidth="1"/>
    <col min="25" max="16384" width="9.140625" style="2"/>
  </cols>
  <sheetData>
    <row r="1" spans="1:26" s="1" customFormat="1" ht="12.75">
      <c r="B1" s="5"/>
      <c r="C1" s="6"/>
      <c r="D1" s="7"/>
      <c r="J1" s="16"/>
      <c r="K1" s="17"/>
      <c r="M1" s="56"/>
      <c r="N1" s="56"/>
      <c r="O1" s="18"/>
      <c r="P1" s="19"/>
      <c r="Q1" s="30"/>
      <c r="R1" s="30"/>
      <c r="S1" s="30"/>
      <c r="T1" s="31"/>
      <c r="U1" s="31"/>
      <c r="V1" s="31"/>
      <c r="W1" s="31"/>
      <c r="X1" s="31"/>
      <c r="Y1" s="31"/>
      <c r="Z1" s="31"/>
    </row>
    <row r="2" spans="1:26" s="1" customFormat="1" ht="12.75">
      <c r="A2" s="50" t="s">
        <v>20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6"/>
      <c r="N2" s="56"/>
      <c r="O2" s="18"/>
      <c r="P2" s="20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s="1" customFormat="1" ht="39.75" customHeight="1">
      <c r="A3" s="51" t="s">
        <v>21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6"/>
      <c r="N3" s="56"/>
      <c r="O3" s="18"/>
      <c r="P3" s="20"/>
      <c r="Q3" s="31"/>
      <c r="R3" s="31"/>
      <c r="S3" s="31"/>
      <c r="T3" s="31"/>
      <c r="U3" s="31"/>
      <c r="V3" s="31"/>
      <c r="W3" s="31"/>
      <c r="X3" s="31"/>
      <c r="Y3" s="31"/>
      <c r="Z3" s="31"/>
    </row>
    <row r="5" spans="1:26" ht="36.75" customHeight="1">
      <c r="A5" s="43" t="s">
        <v>0</v>
      </c>
      <c r="B5" s="45" t="s">
        <v>1</v>
      </c>
      <c r="C5" s="47" t="s">
        <v>2</v>
      </c>
      <c r="D5" s="48" t="s">
        <v>3</v>
      </c>
      <c r="E5" s="47" t="s">
        <v>4</v>
      </c>
      <c r="F5" s="47"/>
      <c r="G5" s="47"/>
      <c r="H5" s="52" t="s">
        <v>5</v>
      </c>
      <c r="I5" s="52"/>
      <c r="J5" s="52"/>
      <c r="K5" s="53" t="s">
        <v>6</v>
      </c>
      <c r="L5" s="54"/>
      <c r="M5" s="54"/>
      <c r="N5" s="55"/>
      <c r="O5" s="1"/>
    </row>
    <row r="6" spans="1:26" ht="180" customHeight="1">
      <c r="A6" s="44"/>
      <c r="B6" s="46"/>
      <c r="C6" s="45"/>
      <c r="D6" s="49"/>
      <c r="E6" s="8" t="s">
        <v>7</v>
      </c>
      <c r="F6" s="8" t="s">
        <v>8</v>
      </c>
      <c r="G6" s="9" t="s">
        <v>9</v>
      </c>
      <c r="H6" s="10" t="s">
        <v>10</v>
      </c>
      <c r="I6" s="10" t="s">
        <v>11</v>
      </c>
      <c r="J6" s="10" t="s">
        <v>12</v>
      </c>
      <c r="K6" s="8" t="s">
        <v>13</v>
      </c>
      <c r="L6" s="21" t="s">
        <v>14</v>
      </c>
      <c r="M6" s="21" t="s">
        <v>15</v>
      </c>
      <c r="N6" s="21" t="s">
        <v>16</v>
      </c>
      <c r="O6" s="22"/>
      <c r="P6" s="40"/>
      <c r="Q6" s="40"/>
      <c r="R6" s="40"/>
      <c r="S6" s="32"/>
      <c r="T6" s="4"/>
      <c r="U6" s="4"/>
      <c r="W6" s="32"/>
    </row>
    <row r="7" spans="1:26" ht="63.75">
      <c r="A7" s="34">
        <v>1</v>
      </c>
      <c r="B7" s="35" t="s">
        <v>21</v>
      </c>
      <c r="C7" s="36" t="s">
        <v>22</v>
      </c>
      <c r="D7" s="37">
        <v>1</v>
      </c>
      <c r="E7" s="38">
        <v>52200</v>
      </c>
      <c r="F7" s="38">
        <v>54000</v>
      </c>
      <c r="G7" s="39">
        <v>55600</v>
      </c>
      <c r="H7" s="11">
        <f>AVERAGE(E7:G7)</f>
        <v>53933.333333333336</v>
      </c>
      <c r="I7" s="11">
        <f>SQRT(((SUM((POWER(E7-H7,2)),(POWER(F7-H7,2)),(POWER(G7-H7,2)))/(COLUMNS(E7:G7)-1))))</f>
        <v>1700.9801096230765</v>
      </c>
      <c r="J7" s="11">
        <f t="shared" ref="J7" si="0">I7/H7*100</f>
        <v>3.1538568163592267</v>
      </c>
      <c r="K7" s="11">
        <f>((D7/3)*(SUM(E7:G7)))</f>
        <v>53933.333333333328</v>
      </c>
      <c r="L7" s="11">
        <f>MIN(E7:G7)</f>
        <v>52200</v>
      </c>
      <c r="M7" s="11">
        <f t="shared" ref="M7" si="1">ROUND(L7,2)</f>
        <v>52200</v>
      </c>
      <c r="N7" s="11">
        <f t="shared" ref="N7" si="2">D7*M7</f>
        <v>52200</v>
      </c>
      <c r="O7" s="23"/>
      <c r="P7" s="24"/>
      <c r="Q7" s="33"/>
      <c r="R7" s="33"/>
    </row>
    <row r="8" spans="1:26">
      <c r="A8" s="41" t="s">
        <v>17</v>
      </c>
      <c r="B8" s="41"/>
      <c r="C8" s="41"/>
      <c r="D8" s="41"/>
      <c r="E8" s="41"/>
      <c r="F8" s="41"/>
      <c r="G8" s="41"/>
      <c r="H8" s="12"/>
      <c r="I8" s="12"/>
      <c r="J8" s="25"/>
      <c r="K8" s="26"/>
      <c r="L8" s="1"/>
      <c r="M8" s="1"/>
      <c r="N8" s="27">
        <f>SUM(N7:N7)</f>
        <v>52200</v>
      </c>
      <c r="O8" s="27"/>
    </row>
    <row r="9" spans="1:26">
      <c r="N9" s="28"/>
      <c r="O9" s="28"/>
    </row>
    <row r="10" spans="1:26" s="1" customFormat="1">
      <c r="B10" s="13"/>
      <c r="D10" s="7"/>
      <c r="J10" s="16"/>
      <c r="P10" s="29"/>
      <c r="T10" s="2"/>
      <c r="U10" s="2"/>
    </row>
    <row r="11" spans="1:26" ht="26.25" customHeight="1">
      <c r="A11" s="42" t="s">
        <v>18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14"/>
    </row>
    <row r="12" spans="1:26">
      <c r="A12" s="15" t="s">
        <v>19</v>
      </c>
      <c r="B12" s="13"/>
      <c r="C12" s="1"/>
      <c r="D12" s="1"/>
      <c r="E12" s="1"/>
      <c r="F12" s="1"/>
      <c r="G12" s="1"/>
      <c r="H12" s="1"/>
      <c r="I12" s="1"/>
      <c r="J12" s="16"/>
      <c r="K12" s="1"/>
      <c r="L12" s="1"/>
      <c r="M12" s="1"/>
      <c r="N12" s="1"/>
      <c r="O12" s="1"/>
    </row>
    <row r="21" spans="14:15">
      <c r="N21" s="28"/>
      <c r="O21" s="28"/>
    </row>
    <row r="22" spans="14:15">
      <c r="N22" s="28"/>
      <c r="O22" s="28"/>
    </row>
    <row r="30" spans="14:15">
      <c r="N30" s="28"/>
      <c r="O30" s="28"/>
    </row>
    <row r="31" spans="14:15">
      <c r="N31" s="28"/>
      <c r="O31" s="28"/>
    </row>
    <row r="33" spans="14:15">
      <c r="N33" s="28"/>
      <c r="O33" s="28"/>
    </row>
    <row r="34" spans="14:15">
      <c r="N34" s="28"/>
      <c r="O34" s="28"/>
    </row>
    <row r="36" spans="14:15">
      <c r="N36" s="28"/>
      <c r="O36" s="28"/>
    </row>
  </sheetData>
  <mergeCells count="13">
    <mergeCell ref="A2:L2"/>
    <mergeCell ref="A3:L3"/>
    <mergeCell ref="E5:G5"/>
    <mergeCell ref="H5:J5"/>
    <mergeCell ref="K5:N5"/>
    <mergeCell ref="M1:N3"/>
    <mergeCell ref="P6:R6"/>
    <mergeCell ref="A8:G8"/>
    <mergeCell ref="A11:N11"/>
    <mergeCell ref="A5:A6"/>
    <mergeCell ref="B5:B6"/>
    <mergeCell ref="C5:C6"/>
    <mergeCell ref="D5:D6"/>
  </mergeCells>
  <conditionalFormatting sqref="S7:U7">
    <cfRule type="containsText" dxfId="2" priority="1" operator="containsText" text="ИСТИНА">
      <formula>NOT(ISERROR(SEARCH("ИСТИНА",S7)))</formula>
    </cfRule>
    <cfRule type="containsText" dxfId="1" priority="2" operator="containsText" text="ЛОЖЬ">
      <formula>NOT(ISERROR(SEARCH("ЛОЖЬ",S7)))</formula>
    </cfRule>
    <cfRule type="containsText" dxfId="0" priority="4" operator="containsText" text="ИСТИНА">
      <formula>NOT(ISERROR(SEARCH("ИСТИНА",S7)))</formula>
    </cfRule>
  </conditionalFormatting>
  <pageMargins left="0.511811023622047" right="0" top="0" bottom="0" header="0.31496062992126" footer="0.31496062992126"/>
  <pageSetup paperSize="9" scale="74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Владимир Попов</cp:lastModifiedBy>
  <dcterms:created xsi:type="dcterms:W3CDTF">2006-09-16T00:00:00Z</dcterms:created>
  <dcterms:modified xsi:type="dcterms:W3CDTF">2026-09-28T12:28:00Z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B09FD70BE10548669411DBD0EB7794B9_13</vt:lpwstr>
  </property>
  <property fmtid="{D5CDD505-2E9C-101B-9397-08002B2CF9AE}" pid="3" name="KSOProductBuildVer">
    <vt:lpwstr>1049-12.2.0.23196</vt:lpwstr>
  </property>
</Properties>
</file>