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 defaultThemeVersion="124226"/>
  <xr:revisionPtr revIDLastSave="0" documentId="8_{3D8F8061-F521-4A21-9C19-1D0DB345BA28}" xr6:coauthVersionLast="47" xr6:coauthVersionMax="47" xr10:uidLastSave="{00000000-0000-0000-0000-000000000000}"/>
  <bookViews>
    <workbookView xWindow="-120" yWindow="-120" windowWidth="29040" windowHeight="15840" tabRatio="304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" l="1"/>
  <c r="F10" i="1"/>
  <c r="J10" i="1" l="1"/>
  <c r="I10" i="1"/>
  <c r="H10" i="1"/>
  <c r="M10" i="1" s="1"/>
  <c r="K10" i="1" l="1"/>
  <c r="L10" i="1" s="1"/>
  <c r="M11" i="1" l="1"/>
  <c r="C7" i="1" s="1"/>
</calcChain>
</file>

<file path=xl/sharedStrings.xml><?xml version="1.0" encoding="utf-8"?>
<sst xmlns="http://schemas.openxmlformats.org/spreadsheetml/2006/main" count="29" uniqueCount="27">
  <si>
    <t>№ п/п</t>
  </si>
  <si>
    <t>Наименование товара, работ, услуг</t>
  </si>
  <si>
    <t>Объем</t>
  </si>
  <si>
    <t>Ед.изм.</t>
  </si>
  <si>
    <t>Кол-во</t>
  </si>
  <si>
    <t>Источник №1</t>
  </si>
  <si>
    <t>Цена за ед.изм.</t>
  </si>
  <si>
    <t>Источник №2</t>
  </si>
  <si>
    <t>Источник №3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</si>
  <si>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</si>
  <si>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</si>
  <si>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</si>
  <si>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</si>
  <si>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</si>
  <si>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Начальная (максимальная) цена договора</t>
  </si>
  <si>
    <t>Средн. арифм.</t>
  </si>
  <si>
    <t>Обоснование начальной (максимальной) цены Договора</t>
  </si>
  <si>
    <t>3. Порядок определения начальной  (максимальной)  цены Договора:</t>
  </si>
  <si>
    <t>1. Для определения начальной (максимальной)  цены договора   проведен анализ рынка методом сопоставимых рыночных цен с  использованием общедоступной  информации.</t>
  </si>
  <si>
    <t>ИТОГО:</t>
  </si>
  <si>
    <t>шт</t>
  </si>
  <si>
    <t>Уменьшение общей стоимости НМЦД</t>
  </si>
  <si>
    <t>2. Источники информации: Коммерческие предложения по состоянию на   2026г.  в количестве  3 (трёх)  предложений.</t>
  </si>
  <si>
    <t>Обоснование НМЦД  составлено заместителем главного врача по хозяйственным вопросам ГБУЗ  Московской области "ДСП" Фоминой Ю.С.</t>
  </si>
  <si>
    <t>На поставку сантехнических подводок</t>
  </si>
  <si>
    <t>Начальная (максимальная) цена Договора На поставку сантехнических подводок</t>
  </si>
  <si>
    <t>Подводки гибкие армированные для воды, антивибрационные в комплекте с прокладками (штука)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</si>
</sst>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64" fontId="3" fillId="5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Normal="100" zoomScaleSheetLayoutView="100" workbookViewId="0">
      <selection activeCell="B10" sqref="B10"/>
    </sheetView>
  </sheetViews>
  <sheetFormatPr defaultColWidth="9.140625" defaultRowHeight="18.75" x14ac:dyDescent="0.25"/>
  <cols>
    <col min="1" max="1" width="5.7109375" style="3" customWidth="1"/>
    <col min="2" max="2" width="32.140625" style="2" customWidth="1"/>
    <col min="3" max="3" width="6.7109375" style="2" customWidth="1"/>
    <col min="4" max="4" width="6.85546875" style="2" customWidth="1"/>
    <col min="5" max="5" width="11.5703125" style="6" customWidth="1"/>
    <col min="6" max="6" width="12.85546875" style="6" customWidth="1"/>
    <col min="7" max="7" width="13" style="6" customWidth="1"/>
    <col min="8" max="8" width="14.5703125" style="4" customWidth="1"/>
    <col min="9" max="9" width="8.28515625" style="1" customWidth="1"/>
    <col min="10" max="10" width="8.85546875" style="3" customWidth="1"/>
    <col min="11" max="11" width="8.7109375" style="3" customWidth="1"/>
    <col min="12" max="12" width="11.28515625" style="3" customWidth="1"/>
    <col min="13" max="13" width="19.7109375" style="4" customWidth="1"/>
    <col min="14" max="16384" width="9.140625" style="3"/>
  </cols>
  <sheetData>
    <row r="1" spans="1:26" ht="18.75" customHeight="1" x14ac:dyDescent="0.25">
      <c r="A1" s="8"/>
      <c r="B1" s="34" t="s">
        <v>16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9"/>
    </row>
    <row r="2" spans="1:26" ht="29.25" customHeight="1" x14ac:dyDescent="0.25">
      <c r="A2" s="37" t="s">
        <v>24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9"/>
    </row>
    <row r="3" spans="1:26" ht="15.75" customHeight="1" x14ac:dyDescent="0.25">
      <c r="A3" s="8"/>
      <c r="B3" s="35" t="s">
        <v>18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9"/>
    </row>
    <row r="4" spans="1:26" ht="15.75" customHeight="1" x14ac:dyDescent="0.25">
      <c r="A4" s="8"/>
      <c r="B4" s="35" t="s">
        <v>22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9"/>
    </row>
    <row r="5" spans="1:26" ht="15.75" customHeight="1" x14ac:dyDescent="0.25">
      <c r="A5" s="8"/>
      <c r="B5" s="36" t="s">
        <v>17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9"/>
    </row>
    <row r="6" spans="1:26" x14ac:dyDescent="0.25">
      <c r="A6" s="8"/>
      <c r="B6" s="10"/>
      <c r="C6" s="10"/>
      <c r="D6" s="10"/>
      <c r="E6" s="11"/>
      <c r="F6" s="11"/>
      <c r="G6" s="11"/>
      <c r="H6" s="11"/>
      <c r="I6" s="10"/>
      <c r="J6" s="8"/>
      <c r="K6" s="8"/>
      <c r="L6" s="8"/>
      <c r="M6" s="9"/>
    </row>
    <row r="7" spans="1:26" ht="47.25" customHeight="1" x14ac:dyDescent="0.25">
      <c r="A7" s="30" t="s">
        <v>14</v>
      </c>
      <c r="B7" s="30"/>
      <c r="C7" s="31">
        <f>M11</f>
        <v>120000</v>
      </c>
      <c r="D7" s="31"/>
      <c r="E7" s="16"/>
      <c r="F7" s="16"/>
      <c r="G7" s="16"/>
      <c r="H7" s="16"/>
      <c r="I7" s="17"/>
      <c r="J7" s="17"/>
      <c r="K7" s="15"/>
      <c r="L7" s="15"/>
      <c r="M7" s="18"/>
    </row>
    <row r="8" spans="1:26" s="5" customFormat="1" ht="30" customHeight="1" x14ac:dyDescent="0.25">
      <c r="A8" s="32" t="s">
        <v>0</v>
      </c>
      <c r="B8" s="32" t="s">
        <v>1</v>
      </c>
      <c r="C8" s="32" t="s">
        <v>2</v>
      </c>
      <c r="D8" s="32"/>
      <c r="E8" s="20" t="s">
        <v>5</v>
      </c>
      <c r="F8" s="20" t="s">
        <v>7</v>
      </c>
      <c r="G8" s="20" t="s">
        <v>8</v>
      </c>
      <c r="H8" s="29" t="s">
        <v>15</v>
      </c>
      <c r="I8" s="32" t="s">
        <v>11</v>
      </c>
      <c r="J8" s="32" t="s">
        <v>12</v>
      </c>
      <c r="K8" s="32" t="s">
        <v>13</v>
      </c>
      <c r="L8" s="32" t="s">
        <v>9</v>
      </c>
      <c r="M8" s="29" t="s">
        <v>10</v>
      </c>
    </row>
    <row r="9" spans="1:26" s="5" customFormat="1" ht="28.5" customHeight="1" x14ac:dyDescent="0.25">
      <c r="A9" s="32"/>
      <c r="B9" s="32"/>
      <c r="C9" s="19" t="s">
        <v>3</v>
      </c>
      <c r="D9" s="19" t="s">
        <v>4</v>
      </c>
      <c r="E9" s="20" t="s">
        <v>6</v>
      </c>
      <c r="F9" s="20" t="s">
        <v>6</v>
      </c>
      <c r="G9" s="20" t="s">
        <v>6</v>
      </c>
      <c r="H9" s="29"/>
      <c r="I9" s="32"/>
      <c r="J9" s="32"/>
      <c r="K9" s="32"/>
      <c r="L9" s="32"/>
      <c r="M9" s="29"/>
      <c r="Q9" s="13"/>
    </row>
    <row r="10" spans="1:26" ht="38.25" x14ac:dyDescent="0.25">
      <c r="A10" s="15">
        <v>1</v>
      </c>
      <c r="B10" s="21" t="s">
        <v>26</v>
      </c>
      <c r="C10" s="15" t="s">
        <v>20</v>
      </c>
      <c r="D10" s="15">
        <v>200</v>
      </c>
      <c r="E10" s="22">
        <v>600</v>
      </c>
      <c r="F10" s="18">
        <f>E10+(E10*4%)</f>
        <v>624</v>
      </c>
      <c r="G10" s="18">
        <f>E10-(E10*4%)</f>
        <v>576</v>
      </c>
      <c r="H10" s="18">
        <f>ROUND(AVERAGE(E10,F10,G10),2)</f>
        <v>600</v>
      </c>
      <c r="I10" s="17">
        <f>COUNT(E10:G10)</f>
        <v>3</v>
      </c>
      <c r="J10" s="15">
        <f t="shared" ref="J10" si="0">STDEV(E10,F10,G10)</f>
        <v>24</v>
      </c>
      <c r="K10" s="15">
        <f>J10/H10*100</f>
        <v>4</v>
      </c>
      <c r="L10" s="15" t="str">
        <f t="shared" ref="L10" si="1">IF(K10&lt;33,"ОДНОРОДНЫЕ","НЕОДНОРОДНЫЕ")</f>
        <v>ОДНОРОДНЫЕ</v>
      </c>
      <c r="M10" s="18">
        <f>D10*H10</f>
        <v>120000</v>
      </c>
      <c r="N10" s="4"/>
    </row>
    <row r="11" spans="1:26" ht="26.25" customHeight="1" x14ac:dyDescent="0.25">
      <c r="A11" s="33" t="s">
        <v>19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18">
        <f>SUM(M10:M10)</f>
        <v>120000</v>
      </c>
    </row>
    <row r="12" spans="1:26" s="12" customFormat="1" ht="24.75" customHeight="1" x14ac:dyDescent="0.25">
      <c r="A12" s="23"/>
      <c r="B12" s="24" t="s">
        <v>21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8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26" t="s">
        <v>25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14"/>
    </row>
    <row r="14" spans="1:26" x14ac:dyDescent="0.25">
      <c r="A14" s="26" t="s">
        <v>23</v>
      </c>
      <c r="B14" s="26"/>
      <c r="C14" s="26"/>
      <c r="D14" s="26"/>
      <c r="E14" s="26"/>
      <c r="F14" s="26"/>
      <c r="G14" s="26"/>
      <c r="H14" s="25"/>
      <c r="I14" s="25"/>
      <c r="J14" s="25"/>
      <c r="K14" s="25"/>
      <c r="L14" s="8"/>
      <c r="M14" s="9"/>
    </row>
    <row r="15" spans="1:26" x14ac:dyDescent="0.25">
      <c r="A15" s="27"/>
      <c r="B15" s="27"/>
      <c r="C15" s="27"/>
      <c r="D15" s="27"/>
      <c r="E15" s="27"/>
      <c r="F15" s="27"/>
      <c r="G15" s="27"/>
      <c r="H15" s="25"/>
      <c r="I15" s="25"/>
      <c r="J15" s="25"/>
      <c r="K15" s="25"/>
      <c r="L15" s="8"/>
      <c r="M15" s="9"/>
    </row>
    <row r="28" spans="9:9" x14ac:dyDescent="0.25">
      <c r="I28" s="7"/>
    </row>
  </sheetData>
  <mergeCells count="22">
    <mergeCell ref="A11:L11"/>
    <mergeCell ref="B1:L1"/>
    <mergeCell ref="B3:L3"/>
    <mergeCell ref="B4:L4"/>
    <mergeCell ref="B5:L5"/>
    <mergeCell ref="A2:L2"/>
    <mergeCell ref="M8:M9"/>
    <mergeCell ref="A7:B7"/>
    <mergeCell ref="C7:D7"/>
    <mergeCell ref="H8:H9"/>
    <mergeCell ref="I8:I9"/>
    <mergeCell ref="J8:J9"/>
    <mergeCell ref="K8:K9"/>
    <mergeCell ref="L8:L9"/>
    <mergeCell ref="A8:A9"/>
    <mergeCell ref="B8:B9"/>
    <mergeCell ref="C8:D8"/>
    <mergeCell ref="B12:L12"/>
    <mergeCell ref="H15:K15"/>
    <mergeCell ref="H14:K14"/>
    <mergeCell ref="A14:G15"/>
    <mergeCell ref="A13:L13"/>
  </mergeCells>
  <phoneticPr fontId="6" type="noConversion"/>
  <conditionalFormatting sqref="L10">
    <cfRule type="containsText" dxfId="2" priority="19" operator="containsText" text="НЕОДНОРОДНЫЕ">
      <formula>NOT(ISERROR(SEARCH("НЕОДНОРОДНЫЕ",L10)))</formula>
    </cfRule>
    <cfRule type="containsText" dxfId="1" priority="20" operator="containsText" text="ОДНОРОДНЫЕ">
      <formula>NOT(ISERROR(SEARCH("ОДНОРОДНЫЕ",L10)))</formula>
    </cfRule>
    <cfRule type="containsText" dxfId="0" priority="21" operator="containsText" text="НЕОДНОРОДНЫЕ">
      <formula>NOT(ISERROR(SEARCH("НЕОДНОРОДНЫЕ",L10)))</formula>
    </cfRule>
  </conditionalFormatting>
  <printOptions horizontalCentered="1"/>
  <pageMargins left="0" right="0" top="0" bottom="0" header="0.31496062992125984" footer="0.31496062992125984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180" verticalDpi="18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180" verticalDpi="18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2026-10-15T13:49:05Z</dcterms:modified>
</cp:coreProperties>
</file>