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195"/>
  </bookViews>
  <sheets>
    <sheet name="Расчет цены" sheetId="2" r:id="rId1"/>
  </sheets>
  <definedNames>
    <definedName name="_xlnm.Print_Area" localSheetId="0">'Расчет цены'!$A$1:$L$41</definedName>
  </definedNames>
  <calcPr calcId="145621"/>
</workbook>
</file>

<file path=xl/calcChain.xml><?xml version="1.0" encoding="utf-8"?>
<calcChain xmlns="http://schemas.openxmlformats.org/spreadsheetml/2006/main">
  <c r="G33" i="2" l="1"/>
  <c r="F33" i="2"/>
  <c r="E33" i="2"/>
  <c r="K37" i="2" s="1"/>
  <c r="H27" i="2" l="1"/>
  <c r="K27" i="2" s="1"/>
  <c r="I27" i="2"/>
  <c r="H28" i="2"/>
  <c r="K28" i="2" s="1"/>
  <c r="I28" i="2"/>
  <c r="H29" i="2"/>
  <c r="I29" i="2"/>
  <c r="H30" i="2"/>
  <c r="K30" i="2" s="1"/>
  <c r="I30" i="2"/>
  <c r="H31" i="2"/>
  <c r="I31" i="2"/>
  <c r="J28" i="2" l="1"/>
  <c r="J30" i="2"/>
  <c r="J31" i="2"/>
  <c r="K31" i="2"/>
  <c r="J27" i="2"/>
  <c r="J29" i="2"/>
  <c r="K29" i="2"/>
  <c r="H10" i="2" l="1"/>
  <c r="K10" i="2" s="1"/>
  <c r="I10" i="2"/>
  <c r="H11" i="2"/>
  <c r="K11" i="2" s="1"/>
  <c r="I11" i="2"/>
  <c r="H12" i="2"/>
  <c r="I12" i="2"/>
  <c r="H13" i="2"/>
  <c r="I13" i="2"/>
  <c r="H14" i="2"/>
  <c r="K14" i="2" s="1"/>
  <c r="I14" i="2"/>
  <c r="H15" i="2"/>
  <c r="I15" i="2"/>
  <c r="H16" i="2"/>
  <c r="I16" i="2"/>
  <c r="H17" i="2"/>
  <c r="K17" i="2" s="1"/>
  <c r="I17" i="2"/>
  <c r="H18" i="2"/>
  <c r="K18" i="2" s="1"/>
  <c r="I18" i="2"/>
  <c r="H19" i="2"/>
  <c r="I19" i="2"/>
  <c r="H20" i="2"/>
  <c r="K20" i="2" s="1"/>
  <c r="I20" i="2"/>
  <c r="H21" i="2"/>
  <c r="K21" i="2" s="1"/>
  <c r="I21" i="2"/>
  <c r="H22" i="2"/>
  <c r="I22" i="2"/>
  <c r="H23" i="2"/>
  <c r="K23" i="2" s="1"/>
  <c r="I23" i="2"/>
  <c r="H24" i="2"/>
  <c r="K24" i="2" s="1"/>
  <c r="I24" i="2"/>
  <c r="H25" i="2"/>
  <c r="I25" i="2"/>
  <c r="H26" i="2"/>
  <c r="K26" i="2" s="1"/>
  <c r="I26" i="2"/>
  <c r="H32" i="2"/>
  <c r="K32" i="2" s="1"/>
  <c r="I32" i="2"/>
  <c r="J20" i="2" l="1"/>
  <c r="J24" i="2"/>
  <c r="J18" i="2"/>
  <c r="J13" i="2"/>
  <c r="J17" i="2"/>
  <c r="J32" i="2"/>
  <c r="J16" i="2"/>
  <c r="J25" i="2"/>
  <c r="J26" i="2"/>
  <c r="J21" i="2"/>
  <c r="J22" i="2"/>
  <c r="J15" i="2"/>
  <c r="J12" i="2"/>
  <c r="J23" i="2"/>
  <c r="J19" i="2"/>
  <c r="J10" i="2"/>
  <c r="J11" i="2"/>
  <c r="K15" i="2"/>
  <c r="K12" i="2"/>
  <c r="K25" i="2"/>
  <c r="K22" i="2"/>
  <c r="K19" i="2"/>
  <c r="K16" i="2"/>
  <c r="K13" i="2"/>
  <c r="J14" i="2"/>
  <c r="I8" i="2" l="1"/>
  <c r="I9" i="2" l="1"/>
  <c r="H9" i="2"/>
  <c r="K9" i="2" s="1"/>
  <c r="H8" i="2"/>
  <c r="K8" i="2" s="1"/>
  <c r="K34" i="2" l="1"/>
  <c r="J9" i="2"/>
  <c r="J8" i="2" l="1"/>
</calcChain>
</file>

<file path=xl/sharedStrings.xml><?xml version="1.0" encoding="utf-8"?>
<sst xmlns="http://schemas.openxmlformats.org/spreadsheetml/2006/main" count="60" uniqueCount="36">
  <si>
    <t>№</t>
  </si>
  <si>
    <t>Среднее квадратичное отклонение</t>
  </si>
  <si>
    <t xml:space="preserve">Средняя арифметическая цена за единицу     &lt;ц&gt; </t>
  </si>
  <si>
    <t>Наименование товаров, работ,услуг</t>
  </si>
  <si>
    <t>Ед. изм (ОКЕИ)</t>
  </si>
  <si>
    <t>Коммерческие предложения (руб./ед.изм.)</t>
  </si>
  <si>
    <r>
      <t xml:space="preserve">коэффициент вариации цен V (%)   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</si>
  <si>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t xml:space="preserve">Расчет-обоснование </t>
  </si>
  <si>
    <t xml:space="preserve">Кол-во </t>
  </si>
  <si>
    <t xml:space="preserve">Руководствуясь принципом эффективности использования бюджетных средств (ст. 34 Бюджетного кодекса РФ) цена договора устанавливается в соответствии с минимальной ценой из предложенных, таким образом цена договора составляет </t>
  </si>
  <si>
    <t>Однородность совокупности значений выявленных цен, используемых в расчете Н(М)ЦД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</si>
  <si>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</si>
  <si>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</si>
  <si>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Н(М)ЦД  составила:</t>
  </si>
  <si>
    <r>
      <t>Источник получения информации</t>
    </r>
    <r>
      <rPr>
        <sz val="10"/>
        <rFont val="Times New Roman"/>
        <family val="1"/>
        <charset val="204"/>
      </rPr>
      <t>: 
Юридические лица,  осуществляющие аналогичные услуги, на основании запроса коммерческого предложения, направленного  исполнителям, обладающим опытом оказания подобного вида услуг</t>
    </r>
  </si>
  <si>
    <r>
      <t>Определение начальной (максимальной) цены договора:</t>
    </r>
    <r>
      <rPr>
        <sz val="11"/>
        <rFont val="Times New Roman"/>
        <family val="1"/>
        <charset val="204"/>
      </rPr>
      <t xml:space="preserve">
Метод сопоставимых рыночных цен  (анализа рынка) в соответсвии с Положением о закупке МАОУ "Гимназия №3"
</t>
    </r>
  </si>
  <si>
    <r>
      <t xml:space="preserve">                      </t>
    </r>
    <r>
      <rPr>
        <sz val="12"/>
        <color indexed="8"/>
        <rFont val="Times New Roman"/>
        <family val="1"/>
        <charset val="204"/>
      </rPr>
      <t>Заказчик:  Директор МАОУ "Гимназия №3"                                                 (Е.Г.Сократова)</t>
    </r>
    <r>
      <rPr>
        <b/>
        <sz val="12"/>
        <color indexed="8"/>
        <rFont val="Times New Roman"/>
        <family val="1"/>
        <charset val="204"/>
      </rPr>
      <t xml:space="preserve">                        </t>
    </r>
  </si>
  <si>
    <t>шт</t>
  </si>
  <si>
    <t>цены договора, заключаемого с единственным поставщиком на основании способа закупки Закупка у единственного поставщика (исполнителя, подрядчика)*</t>
  </si>
  <si>
    <t>Доска магнитно-меловая 301,8 x 101 см</t>
  </si>
  <si>
    <t>Машина швейная с функцией «Зигзаг» Электромеханическая швейная машина Janome TOP 22s</t>
  </si>
  <si>
    <t>ОГЭ Комплект оборудования №2</t>
  </si>
  <si>
    <t>ОГЭ Комплект оборудования №3 с АБП</t>
  </si>
  <si>
    <t>ОГЭ Комплект оборудования №4 с АБП</t>
  </si>
  <si>
    <t>ОГЭ Комплект оборудования №5</t>
  </si>
  <si>
    <t>Аудио-кабель, Roxtone GPTC130/3 цвет черный, 3 метра</t>
  </si>
  <si>
    <t>Кабель ROCKDALE IC070-5M (5 м.)</t>
  </si>
  <si>
    <t>16" Ноутбук Tecno Megabook K16SDA</t>
  </si>
  <si>
    <t>Умный телевизор SDX-43U5500DBA, чёрный</t>
  </si>
  <si>
    <t>Портативная акустическая система УРАЛ МОЛОТ 203</t>
  </si>
  <si>
    <t>Микшерный пульт аналоговый</t>
  </si>
  <si>
    <t xml:space="preserve">Поставка конструкторов для дополнительных общеобразовательных программ </t>
  </si>
  <si>
    <t>Конструктор WeDo 2.0 45300 (базовый, расширенный)</t>
  </si>
  <si>
    <t>Источник информации Поставщик 3 Коммерческое предложение  вх. № 202 от 05.10.2026</t>
  </si>
  <si>
    <t>Источник информации Поставщик 2 Коммерческое предложение  вх. № 201 от 09.10.2026</t>
  </si>
  <si>
    <t>Источник информации Поставщик Коммерческое предложение вх. № 200 от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</si>
</sst>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 ;\-#,##0.00\ 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5" fillId="0" borderId="0"/>
  </cellStyleXfs>
  <cellXfs count="49">
    <xf numFmtId="0" fontId="0" fillId="0" borderId="0" xfId="0"/>
    <xf numFmtId="165" fontId="8" fillId="0" borderId="0" xfId="1" applyNumberFormat="1" applyFont="1" applyFill="1" applyBorder="1" applyAlignment="1">
      <alignment horizontal="right" vertical="center"/>
    </xf>
    <xf numFmtId="165" fontId="1" fillId="0" borderId="1" xfId="1" applyNumberFormat="1" applyFont="1" applyFill="1" applyBorder="1" applyAlignment="1">
      <alignment horizontal="right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2" fontId="15" fillId="0" borderId="5" xfId="2" applyNumberFormat="1" applyFont="1" applyFill="1" applyBorder="1" applyAlignment="1">
      <alignment horizontal="center" vertical="center" shrinkToFit="1"/>
    </xf>
    <xf numFmtId="4" fontId="15" fillId="0" borderId="5" xfId="2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2" fontId="6" fillId="0" borderId="5" xfId="2" applyNumberFormat="1" applyFont="1" applyFill="1" applyBorder="1" applyAlignment="1">
      <alignment horizontal="center" vertical="center" shrinkToFi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2" fontId="15" fillId="0" borderId="10" xfId="2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right" vertical="center" wrapText="1"/>
    </xf>
    <xf numFmtId="165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65" fontId="1" fillId="0" borderId="1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65" fontId="1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horizontal="right" vertical="center" wrapText="1"/>
    </xf>
    <xf numFmtId="0" fontId="12" fillId="0" borderId="4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4" fillId="0" borderId="0" xfId="0" applyFont="1" applyFill="1"/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</xdr:row>
      <xdr:rowOff>952500</xdr:rowOff>
    </xdr:from>
    <xdr:to>
      <xdr:col>10</xdr:col>
      <xdr:colOff>0</xdr:colOff>
      <xdr:row>6</xdr:row>
      <xdr:rowOff>1314450</xdr:rowOff>
    </xdr:to>
    <xdr:pic>
      <xdr:nvPicPr>
        <xdr:cNvPr id="6" name="Picture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29613" y="3869531"/>
          <a:ext cx="1100137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6</xdr:row>
      <xdr:rowOff>923925</xdr:rowOff>
    </xdr:from>
    <xdr:to>
      <xdr:col>8</xdr:col>
      <xdr:colOff>1019175</xdr:colOff>
      <xdr:row>6</xdr:row>
      <xdr:rowOff>1362075</xdr:rowOff>
    </xdr:to>
    <xdr:pic>
      <xdr:nvPicPr>
        <xdr:cNvPr id="7" name="Picture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05675" y="3840956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180975</xdr:colOff>
      <xdr:row>6</xdr:row>
      <xdr:rowOff>1571625</xdr:rowOff>
    </xdr:from>
    <xdr:to>
      <xdr:col>10</xdr:col>
      <xdr:colOff>1666875</xdr:colOff>
      <xdr:row>6</xdr:row>
      <xdr:rowOff>1914525</xdr:rowOff>
    </xdr:to>
    <xdr:pic>
      <xdr:nvPicPr>
        <xdr:cNvPr id="8" name="Picture 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10725" y="4488656"/>
          <a:ext cx="14859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447675</xdr:colOff>
      <xdr:row>6</xdr:row>
      <xdr:rowOff>1200150</xdr:rowOff>
    </xdr:from>
    <xdr:to>
      <xdr:col>10</xdr:col>
      <xdr:colOff>600075</xdr:colOff>
      <xdr:row>6</xdr:row>
      <xdr:rowOff>1419225</xdr:rowOff>
    </xdr:to>
    <xdr:pic>
      <xdr:nvPicPr>
        <xdr:cNvPr id="9" name="Picture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77425" y="4117181"/>
          <a:ext cx="1524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view="pageBreakPreview" zoomScaleNormal="100" zoomScaleSheetLayoutView="100" workbookViewId="0">
      <selection activeCell="D39" sqref="D39:K40"/>
    </sheetView>
  </sheetViews>
  <sheetFormatPr defaultColWidth="9.140625" defaultRowHeight="12.75" x14ac:dyDescent="0.2"/>
  <cols>
    <col min="1" max="1" width="3.140625" style="7" customWidth="1"/>
    <col min="2" max="2" width="36.42578125" style="7" customWidth="1"/>
    <col min="3" max="4" width="8.42578125" style="7" customWidth="1"/>
    <col min="5" max="5" width="15.85546875" style="7" customWidth="1"/>
    <col min="6" max="6" width="14.85546875" style="7" customWidth="1"/>
    <col min="7" max="7" width="16.5703125" style="7" customWidth="1"/>
    <col min="8" max="8" width="15.5703125" style="7" customWidth="1"/>
    <col min="9" max="9" width="15.42578125" style="7" customWidth="1"/>
    <col min="10" max="10" width="16.5703125" style="7" customWidth="1"/>
    <col min="11" max="11" width="29" style="7" customWidth="1"/>
    <col min="12" max="13" width="9.140625" style="7"/>
    <col min="14" max="14" width="13.42578125" style="7" customWidth="1"/>
    <col min="15" max="16384" width="9.140625" style="7"/>
  </cols>
  <sheetData>
    <row r="1" spans="1:12" ht="14.1" customHeight="1" x14ac:dyDescent="0.2">
      <c r="A1" s="37" t="s">
        <v>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ht="14.1" customHeight="1" x14ac:dyDescent="0.25">
      <c r="A2" s="37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2" customHeight="1" x14ac:dyDescent="0.2">
      <c r="A3" s="38" t="s">
        <v>31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2" ht="30.75" customHeight="1" x14ac:dyDescent="0.2">
      <c r="A4" s="37" t="s">
        <v>15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ht="36" customHeight="1" x14ac:dyDescent="0.2">
      <c r="A5" s="39" t="s">
        <v>14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2" s="9" customFormat="1" ht="48" customHeight="1" x14ac:dyDescent="0.25">
      <c r="A6" s="43" t="s">
        <v>0</v>
      </c>
      <c r="B6" s="43" t="s">
        <v>3</v>
      </c>
      <c r="C6" s="43" t="s">
        <v>4</v>
      </c>
      <c r="D6" s="43" t="s">
        <v>8</v>
      </c>
      <c r="E6" s="45" t="s">
        <v>5</v>
      </c>
      <c r="F6" s="46"/>
      <c r="G6" s="46"/>
      <c r="H6" s="47" t="s">
        <v>10</v>
      </c>
      <c r="I6" s="47"/>
      <c r="J6" s="47"/>
      <c r="K6" s="8" t="s">
        <v>11</v>
      </c>
    </row>
    <row r="7" spans="1:12" s="9" customFormat="1" ht="159.75" customHeight="1" x14ac:dyDescent="0.25">
      <c r="A7" s="43"/>
      <c r="B7" s="43"/>
      <c r="C7" s="44"/>
      <c r="D7" s="44"/>
      <c r="E7" s="8" t="s">
        <v>35</v>
      </c>
      <c r="F7" s="8" t="s">
        <v>34</v>
      </c>
      <c r="G7" s="8" t="s">
        <v>33</v>
      </c>
      <c r="H7" s="10" t="s">
        <v>2</v>
      </c>
      <c r="I7" s="10" t="s">
        <v>1</v>
      </c>
      <c r="J7" s="10" t="s">
        <v>6</v>
      </c>
      <c r="K7" s="11" t="s">
        <v>12</v>
      </c>
    </row>
    <row r="8" spans="1:12" s="9" customFormat="1" ht="26.25" customHeight="1" x14ac:dyDescent="0.25">
      <c r="A8" s="12">
        <v>1</v>
      </c>
      <c r="B8" s="13" t="s">
        <v>32</v>
      </c>
      <c r="C8" s="6" t="s">
        <v>17</v>
      </c>
      <c r="D8" s="14">
        <v>8</v>
      </c>
      <c r="E8" s="4">
        <v>9290</v>
      </c>
      <c r="F8" s="4">
        <v>9876.5400000000009</v>
      </c>
      <c r="G8" s="4">
        <v>10113</v>
      </c>
      <c r="H8" s="3">
        <f>ROUND(AVERAGE(E8:G8),2)</f>
        <v>9759.85</v>
      </c>
      <c r="I8" s="15">
        <f>STDEV(E8:G8)</f>
        <v>423.72780240778798</v>
      </c>
      <c r="J8" s="15">
        <f>I8/H8*100</f>
        <v>4.3415401098150888</v>
      </c>
      <c r="K8" s="3">
        <f>H8*D8</f>
        <v>78078.8</v>
      </c>
    </row>
    <row r="9" spans="1:12" s="9" customFormat="1" ht="0.6" customHeight="1" x14ac:dyDescent="0.3">
      <c r="A9" s="12">
        <v>2</v>
      </c>
      <c r="B9" s="13" t="s">
        <v>25</v>
      </c>
      <c r="C9" s="6" t="s">
        <v>17</v>
      </c>
      <c r="D9" s="14"/>
      <c r="E9" s="4">
        <v>1466</v>
      </c>
      <c r="F9" s="4">
        <v>1511</v>
      </c>
      <c r="G9" s="4">
        <v>1700</v>
      </c>
      <c r="H9" s="3">
        <f>ROUND(AVERAGE(E9:G9),2)</f>
        <v>1559</v>
      </c>
      <c r="I9" s="15">
        <f>STDEV(E9:G9)</f>
        <v>124.16521251944927</v>
      </c>
      <c r="J9" s="15">
        <f>I9/H9*100</f>
        <v>7.9644138883546685</v>
      </c>
      <c r="K9" s="3">
        <f>H9*D9</f>
        <v>0</v>
      </c>
    </row>
    <row r="10" spans="1:12" s="9" customFormat="1" ht="30" hidden="1" customHeight="1" x14ac:dyDescent="0.3">
      <c r="A10" s="12">
        <v>3</v>
      </c>
      <c r="B10" s="16" t="s">
        <v>26</v>
      </c>
      <c r="C10" s="6" t="s">
        <v>17</v>
      </c>
      <c r="D10" s="14"/>
      <c r="E10" s="4">
        <v>1390</v>
      </c>
      <c r="F10" s="4">
        <v>1520</v>
      </c>
      <c r="G10" s="4">
        <v>1545</v>
      </c>
      <c r="H10" s="3">
        <f t="shared" ref="H10:H32" si="0">ROUND(AVERAGE(E10:G10),2)</f>
        <v>1485</v>
      </c>
      <c r="I10" s="15">
        <f t="shared" ref="I10:I32" si="1">STDEV(E10:G10)</f>
        <v>83.21658488546619</v>
      </c>
      <c r="J10" s="15">
        <f t="shared" ref="J10:J32" si="2">I10/H10*100</f>
        <v>5.6038104299977238</v>
      </c>
      <c r="K10" s="3">
        <f t="shared" ref="K10:K32" si="3">H10*D10</f>
        <v>0</v>
      </c>
    </row>
    <row r="11" spans="1:12" s="9" customFormat="1" ht="46.9" hidden="1" customHeight="1" x14ac:dyDescent="0.3">
      <c r="A11" s="12">
        <v>4</v>
      </c>
      <c r="B11" s="16" t="s">
        <v>27</v>
      </c>
      <c r="C11" s="6" t="s">
        <v>17</v>
      </c>
      <c r="D11" s="14"/>
      <c r="E11" s="4">
        <v>59000</v>
      </c>
      <c r="F11" s="4">
        <v>62200</v>
      </c>
      <c r="G11" s="4">
        <v>64000</v>
      </c>
      <c r="H11" s="3">
        <f t="shared" si="0"/>
        <v>61733.33</v>
      </c>
      <c r="I11" s="15">
        <f t="shared" si="1"/>
        <v>2532.4559884296773</v>
      </c>
      <c r="J11" s="15">
        <f t="shared" si="2"/>
        <v>4.1022507427181996</v>
      </c>
      <c r="K11" s="3">
        <f t="shared" si="3"/>
        <v>0</v>
      </c>
    </row>
    <row r="12" spans="1:12" s="9" customFormat="1" ht="1.5" hidden="1" customHeight="1" x14ac:dyDescent="0.25">
      <c r="A12" s="12">
        <v>5</v>
      </c>
      <c r="B12" s="16" t="s">
        <v>19</v>
      </c>
      <c r="C12" s="6" t="s">
        <v>17</v>
      </c>
      <c r="D12" s="14">
        <v>0</v>
      </c>
      <c r="E12" s="4">
        <v>0</v>
      </c>
      <c r="F12" s="4">
        <v>0</v>
      </c>
      <c r="G12" s="4">
        <v>0</v>
      </c>
      <c r="H12" s="3">
        <f t="shared" si="0"/>
        <v>0</v>
      </c>
      <c r="I12" s="15">
        <f t="shared" si="1"/>
        <v>0</v>
      </c>
      <c r="J12" s="15" t="e">
        <f t="shared" si="2"/>
        <v>#DIV/0!</v>
      </c>
      <c r="K12" s="3">
        <f t="shared" si="3"/>
        <v>0</v>
      </c>
    </row>
    <row r="13" spans="1:12" s="22" customFormat="1" ht="25.15" hidden="1" customHeight="1" x14ac:dyDescent="0.3">
      <c r="A13" s="17">
        <v>5</v>
      </c>
      <c r="B13" s="13" t="s">
        <v>28</v>
      </c>
      <c r="C13" s="17" t="s">
        <v>17</v>
      </c>
      <c r="D13" s="18"/>
      <c r="E13" s="19">
        <v>20000</v>
      </c>
      <c r="F13" s="19">
        <v>21500</v>
      </c>
      <c r="G13" s="19">
        <v>24120</v>
      </c>
      <c r="H13" s="20">
        <f t="shared" si="0"/>
        <v>21873.33</v>
      </c>
      <c r="I13" s="21">
        <f t="shared" si="1"/>
        <v>2085.2178143621672</v>
      </c>
      <c r="J13" s="21">
        <f t="shared" si="2"/>
        <v>9.5331520822945901</v>
      </c>
      <c r="K13" s="20">
        <f t="shared" si="3"/>
        <v>0</v>
      </c>
    </row>
    <row r="14" spans="1:12" s="9" customFormat="1" ht="28.9" hidden="1" customHeight="1" x14ac:dyDescent="0.3">
      <c r="A14" s="12">
        <v>6</v>
      </c>
      <c r="B14" s="16" t="s">
        <v>29</v>
      </c>
      <c r="C14" s="6" t="s">
        <v>17</v>
      </c>
      <c r="D14" s="14"/>
      <c r="E14" s="4">
        <v>39900</v>
      </c>
      <c r="F14" s="4">
        <v>41100</v>
      </c>
      <c r="G14" s="4">
        <v>43000</v>
      </c>
      <c r="H14" s="3">
        <f t="shared" si="0"/>
        <v>41333.33</v>
      </c>
      <c r="I14" s="15">
        <f t="shared" si="1"/>
        <v>1563.1165450257806</v>
      </c>
      <c r="J14" s="15">
        <f t="shared" si="2"/>
        <v>3.781733881653814</v>
      </c>
      <c r="K14" s="3">
        <f t="shared" si="3"/>
        <v>0</v>
      </c>
    </row>
    <row r="15" spans="1:12" s="9" customFormat="1" ht="27" hidden="1" customHeight="1" x14ac:dyDescent="0.3">
      <c r="A15" s="12">
        <v>7</v>
      </c>
      <c r="B15" s="16" t="s">
        <v>30</v>
      </c>
      <c r="C15" s="6" t="s">
        <v>17</v>
      </c>
      <c r="D15" s="14"/>
      <c r="E15" s="4">
        <v>34300</v>
      </c>
      <c r="F15" s="4">
        <v>36200</v>
      </c>
      <c r="G15" s="4">
        <v>36200</v>
      </c>
      <c r="H15" s="3">
        <f t="shared" si="0"/>
        <v>35566.67</v>
      </c>
      <c r="I15" s="15">
        <f t="shared" si="1"/>
        <v>1096.965511460289</v>
      </c>
      <c r="J15" s="15">
        <f t="shared" si="2"/>
        <v>3.0842513832762219</v>
      </c>
      <c r="K15" s="3">
        <f t="shared" si="3"/>
        <v>0</v>
      </c>
    </row>
    <row r="16" spans="1:12" s="9" customFormat="1" ht="28.15" hidden="1" customHeight="1" x14ac:dyDescent="0.3">
      <c r="A16" s="12">
        <v>8</v>
      </c>
      <c r="B16" s="13"/>
      <c r="C16" s="6" t="s">
        <v>17</v>
      </c>
      <c r="D16" s="14"/>
      <c r="E16" s="4">
        <v>50000</v>
      </c>
      <c r="F16" s="4">
        <v>51000</v>
      </c>
      <c r="G16" s="4">
        <v>52000</v>
      </c>
      <c r="H16" s="3">
        <f t="shared" si="0"/>
        <v>51000</v>
      </c>
      <c r="I16" s="15">
        <f t="shared" si="1"/>
        <v>1000</v>
      </c>
      <c r="J16" s="15">
        <f t="shared" si="2"/>
        <v>1.9607843137254901</v>
      </c>
      <c r="K16" s="3">
        <f t="shared" si="3"/>
        <v>0</v>
      </c>
    </row>
    <row r="17" spans="1:18" s="9" customFormat="1" ht="29.25" hidden="1" customHeight="1" x14ac:dyDescent="0.25">
      <c r="A17" s="12">
        <v>9</v>
      </c>
      <c r="B17" s="16"/>
      <c r="C17" s="6" t="s">
        <v>17</v>
      </c>
      <c r="D17" s="14"/>
      <c r="E17" s="4">
        <v>61999</v>
      </c>
      <c r="F17" s="4">
        <v>62033</v>
      </c>
      <c r="G17" s="4">
        <v>62742</v>
      </c>
      <c r="H17" s="3">
        <f t="shared" si="0"/>
        <v>62258</v>
      </c>
      <c r="I17" s="15">
        <f t="shared" si="1"/>
        <v>419.50089392038251</v>
      </c>
      <c r="J17" s="15">
        <f t="shared" si="2"/>
        <v>0.67381042423525084</v>
      </c>
      <c r="K17" s="3">
        <f t="shared" si="3"/>
        <v>0</v>
      </c>
    </row>
    <row r="18" spans="1:18" s="9" customFormat="1" ht="38.25" hidden="1" customHeight="1" x14ac:dyDescent="0.25">
      <c r="A18" s="12">
        <v>10</v>
      </c>
      <c r="B18" s="16"/>
      <c r="C18" s="6" t="s">
        <v>17</v>
      </c>
      <c r="D18" s="14"/>
      <c r="E18" s="4">
        <v>90900</v>
      </c>
      <c r="F18" s="4">
        <v>94700</v>
      </c>
      <c r="G18" s="4">
        <v>97100</v>
      </c>
      <c r="H18" s="3">
        <f t="shared" si="0"/>
        <v>94233.33</v>
      </c>
      <c r="I18" s="15">
        <f t="shared" si="1"/>
        <v>3126.2330900515612</v>
      </c>
      <c r="J18" s="15">
        <f t="shared" si="2"/>
        <v>3.3175449599961722</v>
      </c>
      <c r="K18" s="3">
        <f t="shared" si="3"/>
        <v>0</v>
      </c>
    </row>
    <row r="19" spans="1:18" s="9" customFormat="1" ht="0.75" hidden="1" customHeight="1" x14ac:dyDescent="0.25">
      <c r="A19" s="12">
        <v>11</v>
      </c>
      <c r="B19" s="16" t="s">
        <v>20</v>
      </c>
      <c r="C19" s="6" t="s">
        <v>17</v>
      </c>
      <c r="D19" s="14">
        <v>0</v>
      </c>
      <c r="E19" s="4">
        <v>0</v>
      </c>
      <c r="F19" s="4">
        <v>0</v>
      </c>
      <c r="G19" s="4">
        <v>0</v>
      </c>
      <c r="H19" s="3">
        <f t="shared" si="0"/>
        <v>0</v>
      </c>
      <c r="I19" s="15">
        <f t="shared" si="1"/>
        <v>0</v>
      </c>
      <c r="J19" s="15" t="e">
        <f t="shared" si="2"/>
        <v>#DIV/0!</v>
      </c>
      <c r="K19" s="3">
        <f t="shared" si="3"/>
        <v>0</v>
      </c>
    </row>
    <row r="20" spans="1:18" s="9" customFormat="1" ht="44.25" hidden="1" customHeight="1" x14ac:dyDescent="0.25">
      <c r="A20" s="12">
        <v>11</v>
      </c>
      <c r="B20" s="13"/>
      <c r="C20" s="6" t="s">
        <v>17</v>
      </c>
      <c r="D20" s="14"/>
      <c r="E20" s="4">
        <v>1200</v>
      </c>
      <c r="F20" s="4">
        <v>1450</v>
      </c>
      <c r="G20" s="4">
        <v>1560</v>
      </c>
      <c r="H20" s="3">
        <f t="shared" si="0"/>
        <v>1403.33</v>
      </c>
      <c r="I20" s="15">
        <f t="shared" si="1"/>
        <v>184.48125469362324</v>
      </c>
      <c r="J20" s="15">
        <f t="shared" si="2"/>
        <v>13.145963864067841</v>
      </c>
      <c r="K20" s="3">
        <f t="shared" si="3"/>
        <v>0</v>
      </c>
    </row>
    <row r="21" spans="1:18" s="9" customFormat="1" ht="27.75" hidden="1" customHeight="1" x14ac:dyDescent="0.25">
      <c r="A21" s="12">
        <v>12</v>
      </c>
      <c r="B21" s="16"/>
      <c r="C21" s="6" t="s">
        <v>17</v>
      </c>
      <c r="D21" s="14"/>
      <c r="E21" s="4">
        <v>38999</v>
      </c>
      <c r="F21" s="4">
        <v>39856</v>
      </c>
      <c r="G21" s="4">
        <v>40023</v>
      </c>
      <c r="H21" s="3">
        <f t="shared" si="0"/>
        <v>39626</v>
      </c>
      <c r="I21" s="15">
        <f t="shared" si="1"/>
        <v>549.38056026765275</v>
      </c>
      <c r="J21" s="15">
        <f t="shared" si="2"/>
        <v>1.3864143750760933</v>
      </c>
      <c r="K21" s="3">
        <f t="shared" si="3"/>
        <v>0</v>
      </c>
    </row>
    <row r="22" spans="1:18" s="9" customFormat="1" ht="26.25" hidden="1" customHeight="1" x14ac:dyDescent="0.25">
      <c r="A22" s="12">
        <v>13</v>
      </c>
      <c r="B22" s="16"/>
      <c r="C22" s="6" t="s">
        <v>17</v>
      </c>
      <c r="D22" s="14"/>
      <c r="E22" s="5">
        <v>15249</v>
      </c>
      <c r="F22" s="5">
        <v>16123</v>
      </c>
      <c r="G22" s="5">
        <v>16800</v>
      </c>
      <c r="H22" s="3">
        <f t="shared" si="0"/>
        <v>16057.33</v>
      </c>
      <c r="I22" s="15">
        <f t="shared" si="1"/>
        <v>777.58236434048149</v>
      </c>
      <c r="J22" s="15">
        <f t="shared" si="2"/>
        <v>4.8425383568780207</v>
      </c>
      <c r="K22" s="3">
        <f t="shared" si="3"/>
        <v>0</v>
      </c>
    </row>
    <row r="23" spans="1:18" s="9" customFormat="1" ht="0.75" hidden="1" customHeight="1" x14ac:dyDescent="0.25">
      <c r="A23" s="12">
        <v>16</v>
      </c>
      <c r="B23" s="13"/>
      <c r="C23" s="6" t="s">
        <v>17</v>
      </c>
      <c r="D23" s="14">
        <v>0</v>
      </c>
      <c r="E23" s="4">
        <v>2945</v>
      </c>
      <c r="F23" s="4">
        <v>3050</v>
      </c>
      <c r="G23" s="4">
        <v>3456</v>
      </c>
      <c r="H23" s="3">
        <f t="shared" si="0"/>
        <v>3150.33</v>
      </c>
      <c r="I23" s="15">
        <f t="shared" si="1"/>
        <v>269.87095681701902</v>
      </c>
      <c r="J23" s="15">
        <f t="shared" si="2"/>
        <v>8.5664345264470398</v>
      </c>
      <c r="K23" s="3">
        <f t="shared" si="3"/>
        <v>0</v>
      </c>
      <c r="R23" s="9">
        <v>4</v>
      </c>
    </row>
    <row r="24" spans="1:18" s="9" customFormat="1" ht="27" hidden="1" customHeight="1" x14ac:dyDescent="0.25">
      <c r="A24" s="12">
        <v>14</v>
      </c>
      <c r="B24" s="16"/>
      <c r="C24" s="6" t="s">
        <v>17</v>
      </c>
      <c r="D24" s="14"/>
      <c r="E24" s="4">
        <v>39790</v>
      </c>
      <c r="F24" s="4">
        <v>41260</v>
      </c>
      <c r="G24" s="4">
        <v>45752</v>
      </c>
      <c r="H24" s="3">
        <f t="shared" si="0"/>
        <v>42267.33</v>
      </c>
      <c r="I24" s="15">
        <f t="shared" si="1"/>
        <v>3106.0266150394355</v>
      </c>
      <c r="J24" s="15">
        <f t="shared" si="2"/>
        <v>7.3485280831304829</v>
      </c>
      <c r="K24" s="3">
        <f t="shared" si="3"/>
        <v>0</v>
      </c>
    </row>
    <row r="25" spans="1:18" s="9" customFormat="1" ht="39.75" hidden="1" customHeight="1" x14ac:dyDescent="0.25">
      <c r="A25" s="12">
        <v>15</v>
      </c>
      <c r="B25" s="16"/>
      <c r="C25" s="6" t="s">
        <v>17</v>
      </c>
      <c r="D25" s="14"/>
      <c r="E25" s="23">
        <v>25090</v>
      </c>
      <c r="F25" s="4">
        <v>25800</v>
      </c>
      <c r="G25" s="4">
        <v>27000</v>
      </c>
      <c r="H25" s="3">
        <f t="shared" si="0"/>
        <v>25963.33</v>
      </c>
      <c r="I25" s="15">
        <f t="shared" si="1"/>
        <v>965.41873471221459</v>
      </c>
      <c r="J25" s="15">
        <f t="shared" si="2"/>
        <v>3.7183933444292951</v>
      </c>
      <c r="K25" s="3">
        <f t="shared" si="3"/>
        <v>0</v>
      </c>
    </row>
    <row r="26" spans="1:18" s="9" customFormat="1" ht="26.25" hidden="1" customHeight="1" x14ac:dyDescent="0.25">
      <c r="A26" s="12">
        <v>19</v>
      </c>
      <c r="B26" s="13" t="s">
        <v>21</v>
      </c>
      <c r="C26" s="6" t="s">
        <v>17</v>
      </c>
      <c r="D26" s="14"/>
      <c r="E26" s="4">
        <v>8450</v>
      </c>
      <c r="F26" s="4">
        <v>9308.6</v>
      </c>
      <c r="G26" s="4">
        <v>9526.85</v>
      </c>
      <c r="H26" s="3">
        <f t="shared" si="0"/>
        <v>9095.15</v>
      </c>
      <c r="I26" s="15">
        <f t="shared" si="1"/>
        <v>569.27335920452163</v>
      </c>
      <c r="J26" s="15">
        <f t="shared" si="2"/>
        <v>6.2590870871235955</v>
      </c>
      <c r="K26" s="3">
        <f t="shared" si="3"/>
        <v>0</v>
      </c>
    </row>
    <row r="27" spans="1:18" s="9" customFormat="1" ht="26.25" hidden="1" customHeight="1" x14ac:dyDescent="0.25">
      <c r="A27" s="12">
        <v>20</v>
      </c>
      <c r="B27" s="16" t="s">
        <v>22</v>
      </c>
      <c r="C27" s="6" t="s">
        <v>17</v>
      </c>
      <c r="D27" s="14"/>
      <c r="E27" s="4">
        <v>13736</v>
      </c>
      <c r="F27" s="4">
        <v>15109.6</v>
      </c>
      <c r="G27" s="4">
        <v>15327.4</v>
      </c>
      <c r="H27" s="3">
        <f t="shared" ref="H27:H31" si="4">ROUND(AVERAGE(E27:G27),2)</f>
        <v>14724.33</v>
      </c>
      <c r="I27" s="15">
        <f t="shared" ref="I27:I31" si="5">STDEV(E27:G27)</f>
        <v>862.82170425490187</v>
      </c>
      <c r="J27" s="15">
        <f t="shared" ref="J27:J31" si="6">I27/H27*100</f>
        <v>5.8598367752889393</v>
      </c>
      <c r="K27" s="3">
        <f t="shared" ref="K27:K31" si="7">H27*D27</f>
        <v>0</v>
      </c>
    </row>
    <row r="28" spans="1:18" s="9" customFormat="1" ht="30.75" hidden="1" customHeight="1" x14ac:dyDescent="0.25">
      <c r="A28" s="12">
        <v>21</v>
      </c>
      <c r="B28" s="16" t="s">
        <v>23</v>
      </c>
      <c r="C28" s="6" t="s">
        <v>17</v>
      </c>
      <c r="D28" s="14"/>
      <c r="E28" s="4">
        <v>8952.93</v>
      </c>
      <c r="F28" s="4">
        <v>9848.2199999999993</v>
      </c>
      <c r="G28" s="4">
        <v>10023.81</v>
      </c>
      <c r="H28" s="3">
        <f t="shared" si="4"/>
        <v>9608.32</v>
      </c>
      <c r="I28" s="15">
        <f t="shared" si="5"/>
        <v>574.33439832557428</v>
      </c>
      <c r="J28" s="15">
        <f t="shared" si="6"/>
        <v>5.9774695089836136</v>
      </c>
      <c r="K28" s="3">
        <f t="shared" si="7"/>
        <v>0</v>
      </c>
    </row>
    <row r="29" spans="1:18" s="9" customFormat="1" ht="24" hidden="1" customHeight="1" x14ac:dyDescent="0.25">
      <c r="A29" s="12">
        <v>22</v>
      </c>
      <c r="B29" s="13" t="s">
        <v>24</v>
      </c>
      <c r="C29" s="6" t="s">
        <v>17</v>
      </c>
      <c r="D29" s="14"/>
      <c r="E29" s="4">
        <v>9688.7900000000009</v>
      </c>
      <c r="F29" s="4">
        <v>10657.67</v>
      </c>
      <c r="G29" s="4">
        <v>11142.11</v>
      </c>
      <c r="H29" s="3">
        <f t="shared" si="4"/>
        <v>10496.19</v>
      </c>
      <c r="I29" s="15">
        <f t="shared" si="5"/>
        <v>739.99432322146879</v>
      </c>
      <c r="J29" s="15">
        <f t="shared" si="6"/>
        <v>7.0501231706120864</v>
      </c>
      <c r="K29" s="3">
        <f t="shared" si="7"/>
        <v>0</v>
      </c>
    </row>
    <row r="30" spans="1:18" s="9" customFormat="1" ht="0.75" hidden="1" customHeight="1" x14ac:dyDescent="0.25">
      <c r="A30" s="12">
        <v>23</v>
      </c>
      <c r="B30" s="16"/>
      <c r="C30" s="6" t="s">
        <v>17</v>
      </c>
      <c r="D30" s="14">
        <v>0</v>
      </c>
      <c r="E30" s="4">
        <v>350</v>
      </c>
      <c r="F30" s="4">
        <v>365</v>
      </c>
      <c r="G30" s="4">
        <v>395</v>
      </c>
      <c r="H30" s="3">
        <f t="shared" si="4"/>
        <v>370</v>
      </c>
      <c r="I30" s="15">
        <f t="shared" si="5"/>
        <v>22.912878474779198</v>
      </c>
      <c r="J30" s="15">
        <f t="shared" si="6"/>
        <v>6.1926698580484318</v>
      </c>
      <c r="K30" s="3">
        <f t="shared" si="7"/>
        <v>0</v>
      </c>
    </row>
    <row r="31" spans="1:18" s="9" customFormat="1" hidden="1" x14ac:dyDescent="0.25">
      <c r="A31" s="12">
        <v>24</v>
      </c>
      <c r="B31" s="16"/>
      <c r="C31" s="6" t="s">
        <v>17</v>
      </c>
      <c r="D31" s="14">
        <v>0</v>
      </c>
      <c r="E31" s="4">
        <v>2060</v>
      </c>
      <c r="F31" s="4">
        <v>2100.1999999999998</v>
      </c>
      <c r="G31" s="4">
        <v>2150.6</v>
      </c>
      <c r="H31" s="3">
        <f t="shared" si="4"/>
        <v>2103.6</v>
      </c>
      <c r="I31" s="15">
        <f t="shared" si="5"/>
        <v>45.395594499907112</v>
      </c>
      <c r="J31" s="15">
        <f t="shared" si="6"/>
        <v>2.1579955552342227</v>
      </c>
      <c r="K31" s="3">
        <f t="shared" si="7"/>
        <v>0</v>
      </c>
    </row>
    <row r="32" spans="1:18" s="9" customFormat="1" ht="39" hidden="1" customHeight="1" x14ac:dyDescent="0.25">
      <c r="A32" s="12">
        <v>25</v>
      </c>
      <c r="B32" s="13"/>
      <c r="C32" s="6" t="s">
        <v>17</v>
      </c>
      <c r="D32" s="14">
        <v>0</v>
      </c>
      <c r="E32" s="4">
        <v>360</v>
      </c>
      <c r="F32" s="4">
        <v>385</v>
      </c>
      <c r="G32" s="4">
        <v>396.5</v>
      </c>
      <c r="H32" s="3">
        <f t="shared" si="0"/>
        <v>380.5</v>
      </c>
      <c r="I32" s="15">
        <f t="shared" si="1"/>
        <v>18.661457606521523</v>
      </c>
      <c r="J32" s="15">
        <f t="shared" si="2"/>
        <v>4.904456664000401</v>
      </c>
      <c r="K32" s="3">
        <f t="shared" si="3"/>
        <v>0</v>
      </c>
    </row>
    <row r="33" spans="1:11" s="9" customFormat="1" ht="27" customHeight="1" x14ac:dyDescent="0.3">
      <c r="A33" s="12"/>
      <c r="B33" s="24"/>
      <c r="C33" s="25"/>
      <c r="D33" s="26"/>
      <c r="E33" s="3">
        <f>(E8*D8)+(E9*D9)+(E10*D10)+(E11*D11)+(E12*D12)+(E13*D13)+(E14*D14)+(E15*D15)+(E16*D16)+(E17*D17)+(E18*D18)+(E19*D19)+(E20*D20)+(E21*D21)+(E22*D22)+(E23*D23)+(E24*D24)+(E25*D25)+(E26*D26)+(E27*D27)+(E28*D28)+(E29*D29)+(E30*D30)+(E31*D31)+(E32*D32)</f>
        <v>74320</v>
      </c>
      <c r="F33" s="3">
        <f>(F8*D8)+(F9*D9)+(F10*D10)+(F11*D11)+(F12*D12)+(F13*D13)+(F14*D14)+(F15*D15)+(F16*D16)+(F17*D17)+(F18*D18)+(F19*D19)+(F20*D20)+(F21*D21)+(F22*D22)+(F23*D23)+(F24*D24)+(F25*D25)+(F26*D26)+(F27*D27)+(F28*D28)+(F29*D29)+(F30*D30)+(F31*D31)+(F32*D32)</f>
        <v>79012.320000000007</v>
      </c>
      <c r="G33" s="3">
        <f>(G8*D8)+(G9*D9)+(G10*D10)+(G11*D11)+(G12*D12)+(G13*D13)+(G14*D14)+(G15*D15)+(G16*D16)+(G17*D17)+(G18*D18)+(G19*D19)+(G20*D20)+(G21*D21)+(G22*D22)+(G23*D23)+(G24*D24)+(G25*D25)+(G26*D26)+(G27*D27)+(G28*D28)+(G29*D29)+(G30*D30)+(G31*D31)+(G32*D32)</f>
        <v>80904</v>
      </c>
      <c r="H33" s="27"/>
      <c r="I33" s="28"/>
      <c r="J33" s="28"/>
      <c r="K33" s="27"/>
    </row>
    <row r="34" spans="1:11" s="9" customFormat="1" ht="19.350000000000001" customHeight="1" x14ac:dyDescent="0.25">
      <c r="A34" s="29"/>
      <c r="B34" s="48" t="s">
        <v>13</v>
      </c>
      <c r="C34" s="48"/>
      <c r="D34" s="48"/>
      <c r="E34" s="48"/>
      <c r="F34" s="48"/>
      <c r="G34" s="48"/>
      <c r="H34" s="48"/>
      <c r="I34" s="48"/>
      <c r="J34" s="48"/>
      <c r="K34" s="30">
        <f>SUM(K8:K33)</f>
        <v>78078.8</v>
      </c>
    </row>
    <row r="35" spans="1:11" s="9" customFormat="1" ht="19.350000000000001" customHeight="1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2"/>
    </row>
    <row r="36" spans="1:11" ht="11.1" customHeight="1" x14ac:dyDescent="0.2">
      <c r="B36" s="33"/>
      <c r="C36" s="34"/>
      <c r="D36" s="34"/>
      <c r="E36" s="33"/>
      <c r="F36" s="33"/>
      <c r="G36" s="33"/>
      <c r="H36" s="33"/>
      <c r="I36" s="33"/>
      <c r="J36" s="33"/>
      <c r="K36" s="1"/>
    </row>
    <row r="37" spans="1:11" ht="33" customHeight="1" x14ac:dyDescent="0.2">
      <c r="B37" s="42" t="s">
        <v>9</v>
      </c>
      <c r="C37" s="42"/>
      <c r="D37" s="42"/>
      <c r="E37" s="42"/>
      <c r="F37" s="42"/>
      <c r="G37" s="42"/>
      <c r="H37" s="42"/>
      <c r="I37" s="42"/>
      <c r="J37" s="42"/>
      <c r="K37" s="2">
        <f>E33</f>
        <v>74320</v>
      </c>
    </row>
    <row r="38" spans="1:11" ht="14.45" customHeight="1" thickBot="1" x14ac:dyDescent="0.25"/>
    <row r="39" spans="1:11" ht="15.6" customHeight="1" x14ac:dyDescent="0.2">
      <c r="B39" s="35"/>
      <c r="C39" s="36"/>
      <c r="D39" s="41" t="s">
        <v>16</v>
      </c>
      <c r="E39" s="41"/>
      <c r="F39" s="41"/>
      <c r="G39" s="41"/>
      <c r="H39" s="41"/>
      <c r="I39" s="41"/>
      <c r="J39" s="41"/>
      <c r="K39" s="41"/>
    </row>
    <row r="40" spans="1:11" ht="13.35" customHeight="1" x14ac:dyDescent="0.2">
      <c r="D40" s="41"/>
      <c r="E40" s="41"/>
      <c r="F40" s="41"/>
      <c r="G40" s="41"/>
      <c r="H40" s="41"/>
      <c r="I40" s="41"/>
      <c r="J40" s="41"/>
      <c r="K40" s="41"/>
    </row>
  </sheetData>
  <mergeCells count="14">
    <mergeCell ref="D39:K40"/>
    <mergeCell ref="B37:J37"/>
    <mergeCell ref="A6:A7"/>
    <mergeCell ref="B6:B7"/>
    <mergeCell ref="C6:C7"/>
    <mergeCell ref="D6:D7"/>
    <mergeCell ref="E6:G6"/>
    <mergeCell ref="H6:J6"/>
    <mergeCell ref="B34:J34"/>
    <mergeCell ref="A1:K1"/>
    <mergeCell ref="A3:K3"/>
    <mergeCell ref="A4:K4"/>
    <mergeCell ref="A5:K5"/>
    <mergeCell ref="A2:L2"/>
  </mergeCells>
  <phoneticPr fontId="0" type="noConversion"/>
  <pageMargins left="0.39370078740157483" right="0.39370078740157483" top="0.39370078740157483" bottom="0.19685039370078741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2017-06-14T11:36:40Z</cp:lastPrinted>
  <dcterms:created xsi:type="dcterms:W3CDTF">2014-01-15T18:15:09Z</dcterms:created>
  <dcterms:modified xsi:type="dcterms:W3CDTF">2026-10-09T09:18:22Z</dcterms:modified>
</cp:coreProperties>
</file>